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320" windowHeight="12780" activeTab="0"/>
  </bookViews>
  <sheets>
    <sheet name="Лист1" sheetId="1" r:id="rId1"/>
  </sheets>
  <definedNames>
    <definedName name="_xlnm.Print_Titles" localSheetId="0">'Лист1'!$1:$3</definedName>
    <definedName name="_xlnm.Print_Area" localSheetId="0">'Лист1'!$A$1:$AF$109</definedName>
  </definedNames>
  <calcPr fullCalcOnLoad="1"/>
</workbook>
</file>

<file path=xl/sharedStrings.xml><?xml version="1.0" encoding="utf-8"?>
<sst xmlns="http://schemas.openxmlformats.org/spreadsheetml/2006/main" count="155" uniqueCount="64">
  <si>
    <t>Подпрограмма 1. " Организация и обеспечение мероприятий в сфере гражданской обороны, защиты населения и территорий города Когалыма от чрезвычайных ситуаций"</t>
  </si>
  <si>
    <t>Задача: Совершенствование организации и функционирования городского звена территориальной подсистемы Ханты-Мансийского автономного округа – Югры единой государственной системы предупреждения и ликвидации чрезвычайных ситуаций</t>
  </si>
  <si>
    <t>1.1."Содержание, развитие и совершенствование Муниципального казённого учреждения «Единая дежурно-диспетчерская служба города Когалыма»</t>
  </si>
  <si>
    <t>Всего</t>
  </si>
  <si>
    <t>бюджет автономного округа</t>
  </si>
  <si>
    <t>бюджет города Когалыма</t>
  </si>
  <si>
    <t>федеральный бюджет</t>
  </si>
  <si>
    <t>привлеченные средства</t>
  </si>
  <si>
    <t>Подпрограмма 2: "Укрепление пожарной безопасности в городе Когалыме"</t>
  </si>
  <si>
    <t>Задача: Организация обучения населения мерам пожарной безопасности и пропаганда в области пожарной безопасности, содействие распространению пожарно-технических знаний</t>
  </si>
  <si>
    <t>Задача: Обеспечение тушения лесных пожаров</t>
  </si>
  <si>
    <t>Подпрограмма 3: "Финансовое обеспечение деятельности отдела по делам гражданской обороны и чрезвычайных ситуаций Администрации города Когалыма"</t>
  </si>
  <si>
    <t>Задача: Обеспечение эффективной деятельности отдела по делам гражданской обороны и чрезвычайных ситуаций Администрации города Когалыма</t>
  </si>
  <si>
    <t>3.1.Содержание отдела по делам гражданской обороны и чрезвычайных ситуаций Администрации города Когалыма</t>
  </si>
  <si>
    <t>Итого по программе, в том числе</t>
  </si>
  <si>
    <t>Мероприятия программы</t>
  </si>
  <si>
    <t>Исполнение,%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</si>
  <si>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</si>
  <si>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</si>
  <si>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</si>
  <si>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</si>
  <si>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</si>
  <si>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</si>
  <si>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</si>
  <si>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</si>
  <si>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</si>
  <si>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</si>
  <si>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</si>
  <si>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</si>
  <si>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</si>
  <si>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текущему году</t>
  </si>
  <si>
    <t>на отчетную дату</t>
  </si>
  <si>
    <t xml:space="preserve">план </t>
  </si>
  <si>
    <t>кассовый расход</t>
  </si>
  <si>
    <t>1.1.1.Содержание Муниципального казённого учреждения «Единая дежурно-диспетчерская служба города Когалыма»</t>
  </si>
  <si>
    <t>1.1.2 Охрана и эксплуатационное обслуживание интегрированного технического комплекса безопасности города Когалыма</t>
  </si>
  <si>
    <t>1.2"Монтаж системы оповещения гражданской обороны и чрезвычайных ситуаций в городе"</t>
  </si>
  <si>
    <t>1.3"Демонтаж и монтаж пульта управления радиотрансялиционной сетью озвучивания улиц города Когалыма"</t>
  </si>
  <si>
    <t>Руководитель структурного подразделения __________Пантелеев В.М.</t>
  </si>
  <si>
    <t>План на 2015 год</t>
  </si>
  <si>
    <t>План на отчетную дату</t>
  </si>
  <si>
    <t>Кассовый расход на отчетную дату</t>
  </si>
  <si>
    <t>2.1."Организация обучения населения мерам пожарной безопасности, агитация и пропаганда в области пожарной безопасности"</t>
  </si>
  <si>
    <t>Задача: Обеспечение населения города Когалыма средствами защиты</t>
  </si>
  <si>
    <t>Задача: Развитие материально-технической базы гражданской обороны и защиты от чрезвычайных ситуаций</t>
  </si>
  <si>
    <t>Задача: Создание общественных спасательных постов в местах массового отдыха людей на водных объектах города Когалыма</t>
  </si>
  <si>
    <t>2.2."Приобретение средств по организации пожаротушения"</t>
  </si>
  <si>
    <t>Экономия образовалась в связи с проведением торгов, путем запроса котировок. В результате поставщик услуг по техническому обслуживанию системы телевизионного наблюдения интегрированного техническогго комплекса безопасности города Когалыма предложил наиболее выгодную цену контракта, меньше запланированной.</t>
  </si>
  <si>
    <t>1.4"Строительство гаража специализированной техники по ликвидации чрезвычайных ситуаций на территории города Когалыма"*</t>
  </si>
  <si>
    <t>1.5"Капитальный ремонт кровли здания Единой дежурно-диспетчерской службы, расположенного по адресу: ул. Молодежная, д.10/2"*</t>
  </si>
  <si>
    <t>1.6."Приобретение средств защиты, приборов химического и дозиметрического контроля"</t>
  </si>
  <si>
    <t>1.7. "Приобретение технических средств и оборудования для подготовки населения, нужд гражданской обороны и защиты населения от чрезвычайных ситуаций"</t>
  </si>
  <si>
    <t>1.8 "Создание общественных спасательных постов в местах массового отдыха людей на водных объектах города Когалыма"</t>
  </si>
  <si>
    <t>2.3."Строительство тренажерного комплекса "Теплодымокамера" (в том числе проектно-изыскательные работы)"</t>
  </si>
  <si>
    <t>Задача: Развитие материально-технической базы противопожарной службы города Когалыма</t>
  </si>
  <si>
    <t>Ответственный за составление сетевого графика: Ларионов Сергей Александрович т. 8(34667)9-38-61</t>
  </si>
  <si>
    <t>*Изменения в Постановление Администрации города Когалыма от 02.10.2015  №2810 "Об утверждении муниципальной программы "Защита населения и территорий от чрезвычайных ситуаций и укрепление пожарной безопасности в городе Когалыме на 2014-2017 годы" будут внесены в соответствии с решением Думы города Когалыма от 17.02.2015 №506-ГД "О внесении изменений в решение Думы города Когалоыма от 04.12.2014 №487-ГД".</t>
  </si>
  <si>
    <t>Профинансировано на отчетную дату</t>
  </si>
  <si>
    <t>Заключен муниципальный контракт 06.03.2015 на сумму 355,40 тысяч рублей, срок выполнения работ по контракту до 30.07.2015. Фактически к выполнению работ возможно будет приступать после прогрева грунта.</t>
  </si>
  <si>
    <t>Заключен контракт 17.12.2014 на технологическое присоединение к электрическим сетям на сумму 4,34 тысяч рублей, срок выполнения работ 4 месяца с даты заключения контракта.Работы выполнены, ведется оформление документов.                                            На остаток средств, в размере 769,93 тыс. руб. ведется определение видов работ подлежащих к выполнению на данном объекте.</t>
  </si>
  <si>
    <t>Ведется одготовка документации, размещение электронного аукциона запланировано на апрель.</t>
  </si>
  <si>
    <t>Готовится задание на проектирование для последующего заключения контракта на разработку проектно-сметной документации.</t>
  </si>
  <si>
    <t>Отклонение образовалась, в связи с оплатой листов нетрудоспособности, фактически предоставленых коммунальных услуг на основании приборов учета и с проведением торгов, договора по которым еще  не заключены</t>
  </si>
  <si>
    <t>Отчет о ходе реализации муниципальной программы "Защита населения и территорий от чрезвычайных ситуаций и укрепление пожарной безопасности в городе Когалыме на 2014-2017 годы" на 01.04.2015 года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</si>
</sst>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#,##0.0_ ;[Red]\-#,##0.0\ "/>
    <numFmt numFmtId="166" formatCode="#,##0_ ;[Red]\-#,##0\ "/>
    <numFmt numFmtId="167" formatCode="#,##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"/>
    <numFmt numFmtId="173" formatCode="#,##0.0000"/>
    <numFmt numFmtId="174" formatCode="[$-FC19]d\ mmmm\ yyyy\ &quot;г.&quot;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sz val="14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1"/>
      <name val="Times New Roman"/>
      <family val="1"/>
    </font>
    <font>
      <sz val="14"/>
      <name val="Garamond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40"/>
      <name val="Calibri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b/>
      <sz val="14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B0F0"/>
      <name val="Calibri"/>
      <family val="2"/>
    </font>
    <font>
      <sz val="14"/>
      <color rgb="FFFF0000"/>
      <name val="Times New Roman"/>
      <family val="1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  <font>
      <b/>
      <sz val="14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justify" wrapText="1"/>
    </xf>
    <xf numFmtId="4" fontId="4" fillId="0" borderId="10" xfId="0" applyNumberFormat="1" applyFont="1" applyFill="1" applyBorder="1" applyAlignment="1" applyProtection="1">
      <alignment vertical="center" wrapText="1"/>
      <protection/>
    </xf>
    <xf numFmtId="164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4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justify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4" borderId="10" xfId="0" applyFont="1" applyFill="1" applyBorder="1" applyAlignment="1">
      <alignment horizontal="justify" vertical="center" wrapText="1"/>
    </xf>
    <xf numFmtId="165" fontId="2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justify" wrapText="1"/>
    </xf>
    <xf numFmtId="4" fontId="4" fillId="0" borderId="0" xfId="0" applyNumberFormat="1" applyFont="1" applyFill="1" applyBorder="1" applyAlignment="1">
      <alignment horizontal="justify" wrapText="1"/>
    </xf>
    <xf numFmtId="4" fontId="4" fillId="0" borderId="0" xfId="0" applyNumberFormat="1" applyFont="1" applyFill="1" applyBorder="1" applyAlignment="1" applyProtection="1">
      <alignment horizontal="center" vertical="center" wrapText="1"/>
      <protection/>
    </xf>
    <xf numFmtId="4" fontId="2" fillId="32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>
      <alignment horizontal="justify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 applyProtection="1">
      <alignment horizontal="center" vertical="center" wrapText="1"/>
      <protection/>
    </xf>
    <xf numFmtId="4" fontId="4" fillId="4" borderId="10" xfId="0" applyNumberFormat="1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left" vertical="top" wrapText="1"/>
    </xf>
    <xf numFmtId="4" fontId="4" fillId="4" borderId="10" xfId="0" applyNumberFormat="1" applyFont="1" applyFill="1" applyBorder="1" applyAlignment="1" applyProtection="1">
      <alignment horizontal="center" vertical="center" wrapText="1"/>
      <protection/>
    </xf>
    <xf numFmtId="165" fontId="4" fillId="0" borderId="10" xfId="0" applyNumberFormat="1" applyFont="1" applyFill="1" applyBorder="1" applyAlignment="1">
      <alignment horizontal="center" vertical="center" textRotation="90" wrapText="1"/>
    </xf>
    <xf numFmtId="0" fontId="2" fillId="35" borderId="10" xfId="0" applyFont="1" applyFill="1" applyBorder="1" applyAlignment="1">
      <alignment horizontal="justify" wrapText="1"/>
    </xf>
    <xf numFmtId="4" fontId="2" fillId="35" borderId="10" xfId="0" applyNumberFormat="1" applyFont="1" applyFill="1" applyBorder="1" applyAlignment="1">
      <alignment horizontal="center" vertical="center" wrapText="1"/>
    </xf>
    <xf numFmtId="4" fontId="2" fillId="35" borderId="10" xfId="0" applyNumberFormat="1" applyFont="1" applyFill="1" applyBorder="1" applyAlignment="1" applyProtection="1">
      <alignment horizontal="center" vertical="center" wrapText="1"/>
      <protection/>
    </xf>
    <xf numFmtId="0" fontId="2" fillId="35" borderId="10" xfId="0" applyFont="1" applyFill="1" applyBorder="1" applyAlignment="1">
      <alignment horizontal="justify" vertical="center" wrapText="1"/>
    </xf>
    <xf numFmtId="0" fontId="4" fillId="35" borderId="10" xfId="0" applyFont="1" applyFill="1" applyBorder="1" applyAlignment="1">
      <alignment horizontal="justify" wrapText="1"/>
    </xf>
    <xf numFmtId="4" fontId="4" fillId="35" borderId="10" xfId="0" applyNumberFormat="1" applyFont="1" applyFill="1" applyBorder="1" applyAlignment="1">
      <alignment horizontal="center" vertical="center" wrapText="1"/>
    </xf>
    <xf numFmtId="4" fontId="4" fillId="35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>
      <alignment horizontal="justify" wrapText="1"/>
    </xf>
    <xf numFmtId="4" fontId="2" fillId="0" borderId="10" xfId="0" applyNumberFormat="1" applyFont="1" applyFill="1" applyBorder="1" applyAlignment="1" applyProtection="1">
      <alignment horizontal="center" vertical="center" wrapText="1"/>
      <protection/>
    </xf>
    <xf numFmtId="4" fontId="0" fillId="0" borderId="0" xfId="0" applyNumberFormat="1" applyAlignment="1">
      <alignment/>
    </xf>
    <xf numFmtId="4" fontId="4" fillId="32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justify" vertical="center" wrapText="1"/>
    </xf>
    <xf numFmtId="0" fontId="7" fillId="0" borderId="0" xfId="0" applyFont="1" applyAlignment="1">
      <alignment/>
    </xf>
    <xf numFmtId="0" fontId="9" fillId="4" borderId="10" xfId="0" applyFont="1" applyFill="1" applyBorder="1" applyAlignment="1">
      <alignment horizontal="justify" vertical="center" wrapText="1"/>
    </xf>
    <xf numFmtId="4" fontId="4" fillId="0" borderId="10" xfId="0" applyNumberFormat="1" applyFont="1" applyFill="1" applyBorder="1" applyAlignment="1" applyProtection="1">
      <alignment horizontal="center" vertical="top" wrapText="1"/>
      <protection/>
    </xf>
    <xf numFmtId="0" fontId="2" fillId="34" borderId="11" xfId="0" applyFont="1" applyFill="1" applyBorder="1" applyAlignment="1" applyProtection="1">
      <alignment horizontal="left" vertical="center" wrapText="1"/>
      <protection/>
    </xf>
    <xf numFmtId="4" fontId="2" fillId="34" borderId="11" xfId="0" applyNumberFormat="1" applyFont="1" applyFill="1" applyBorder="1" applyAlignment="1" applyProtection="1">
      <alignment horizontal="center" vertical="center" wrapText="1"/>
      <protection/>
    </xf>
    <xf numFmtId="0" fontId="49" fillId="0" borderId="0" xfId="0" applyFont="1" applyAlignment="1">
      <alignment/>
    </xf>
    <xf numFmtId="0" fontId="2" fillId="33" borderId="10" xfId="0" applyFont="1" applyFill="1" applyBorder="1" applyAlignment="1">
      <alignment horizontal="left" vertical="top" wrapText="1"/>
    </xf>
    <xf numFmtId="0" fontId="4" fillId="4" borderId="10" xfId="0" applyFont="1" applyFill="1" applyBorder="1" applyAlignment="1" applyProtection="1">
      <alignment horizontal="left" vertical="center" wrapText="1"/>
      <protection/>
    </xf>
    <xf numFmtId="4" fontId="2" fillId="4" borderId="10" xfId="0" applyNumberFormat="1" applyFont="1" applyFill="1" applyBorder="1" applyAlignment="1" applyProtection="1">
      <alignment horizontal="center" vertical="center" wrapText="1"/>
      <protection/>
    </xf>
    <xf numFmtId="0" fontId="4" fillId="4" borderId="10" xfId="0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/>
    </xf>
    <xf numFmtId="4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wrapText="1"/>
    </xf>
    <xf numFmtId="0" fontId="50" fillId="4" borderId="10" xfId="0" applyFont="1" applyFill="1" applyBorder="1" applyAlignment="1">
      <alignment horizontal="justify" vertical="center" wrapText="1"/>
    </xf>
    <xf numFmtId="0" fontId="50" fillId="0" borderId="10" xfId="0" applyFont="1" applyFill="1" applyBorder="1" applyAlignment="1">
      <alignment horizontal="justify" vertical="center" wrapText="1"/>
    </xf>
    <xf numFmtId="0" fontId="51" fillId="4" borderId="10" xfId="0" applyFont="1" applyFill="1" applyBorder="1" applyAlignment="1">
      <alignment horizontal="left" vertical="center" wrapText="1"/>
    </xf>
    <xf numFmtId="0" fontId="51" fillId="0" borderId="10" xfId="0" applyFont="1" applyFill="1" applyBorder="1" applyAlignment="1">
      <alignment horizontal="justify" vertical="center" wrapText="1"/>
    </xf>
    <xf numFmtId="0" fontId="51" fillId="4" borderId="10" xfId="0" applyFont="1" applyFill="1" applyBorder="1" applyAlignment="1">
      <alignment horizontal="justify" vertical="center" wrapText="1"/>
    </xf>
    <xf numFmtId="0" fontId="52" fillId="4" borderId="10" xfId="0" applyFont="1" applyFill="1" applyBorder="1" applyAlignment="1">
      <alignment horizontal="justify" vertical="center" wrapText="1"/>
    </xf>
    <xf numFmtId="0" fontId="51" fillId="33" borderId="10" xfId="0" applyFont="1" applyFill="1" applyBorder="1" applyAlignment="1">
      <alignment horizontal="justify" vertical="center" wrapText="1"/>
    </xf>
    <xf numFmtId="0" fontId="52" fillId="33" borderId="10" xfId="0" applyFont="1" applyFill="1" applyBorder="1" applyAlignment="1">
      <alignment horizontal="left" vertical="center" wrapText="1"/>
    </xf>
    <xf numFmtId="0" fontId="51" fillId="4" borderId="10" xfId="0" applyFont="1" applyFill="1" applyBorder="1" applyAlignment="1">
      <alignment horizontal="justify" vertical="top" wrapText="1"/>
    </xf>
    <xf numFmtId="0" fontId="53" fillId="34" borderId="10" xfId="0" applyFont="1" applyFill="1" applyBorder="1" applyAlignment="1">
      <alignment horizontal="justify" vertical="center" wrapText="1"/>
    </xf>
    <xf numFmtId="0" fontId="53" fillId="4" borderId="10" xfId="0" applyFont="1" applyFill="1" applyBorder="1" applyAlignment="1">
      <alignment horizontal="justify" vertical="center" wrapText="1"/>
    </xf>
    <xf numFmtId="0" fontId="52" fillId="4" borderId="10" xfId="0" applyFont="1" applyFill="1" applyBorder="1" applyAlignment="1">
      <alignment horizontal="left" vertical="center" wrapText="1"/>
    </xf>
    <xf numFmtId="0" fontId="53" fillId="33" borderId="10" xfId="0" applyFont="1" applyFill="1" applyBorder="1" applyAlignment="1">
      <alignment horizontal="justify" vertical="center" wrapText="1"/>
    </xf>
    <xf numFmtId="0" fontId="9" fillId="4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justify" vertical="center" wrapText="1"/>
    </xf>
    <xf numFmtId="0" fontId="3" fillId="33" borderId="10" xfId="0" applyFont="1" applyFill="1" applyBorder="1" applyAlignment="1">
      <alignment horizontal="justify" vertical="center" wrapText="1"/>
    </xf>
    <xf numFmtId="172" fontId="11" fillId="32" borderId="10" xfId="0" applyNumberFormat="1" applyFont="1" applyFill="1" applyBorder="1" applyAlignment="1">
      <alignment horizontal="justify" vertical="center" wrapText="1"/>
    </xf>
    <xf numFmtId="0" fontId="4" fillId="34" borderId="11" xfId="0" applyFont="1" applyFill="1" applyBorder="1" applyAlignment="1">
      <alignment horizontal="justify" vertical="center" wrapText="1"/>
    </xf>
    <xf numFmtId="0" fontId="4" fillId="33" borderId="10" xfId="0" applyFont="1" applyFill="1" applyBorder="1" applyAlignment="1">
      <alignment horizontal="justify" vertical="center" wrapText="1"/>
    </xf>
    <xf numFmtId="165" fontId="2" fillId="0" borderId="10" xfId="0" applyNumberFormat="1" applyFont="1" applyFill="1" applyBorder="1" applyAlignment="1">
      <alignment horizontal="center" vertical="center" wrapText="1"/>
    </xf>
    <xf numFmtId="165" fontId="2" fillId="0" borderId="12" xfId="0" applyNumberFormat="1" applyFont="1" applyFill="1" applyBorder="1" applyAlignment="1">
      <alignment horizontal="center" vertical="center" wrapText="1"/>
    </xf>
    <xf numFmtId="165" fontId="2" fillId="0" borderId="11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 horizontal="center" vertical="top"/>
    </xf>
    <xf numFmtId="0" fontId="4" fillId="0" borderId="13" xfId="0" applyFont="1" applyFill="1" applyBorder="1" applyAlignment="1">
      <alignment horizontal="justify" wrapText="1"/>
    </xf>
    <xf numFmtId="0" fontId="0" fillId="0" borderId="13" xfId="0" applyBorder="1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4" fontId="4" fillId="4" borderId="1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16"/>
  <sheetViews>
    <sheetView tabSelected="1" view="pageBreakPreview" zoomScale="50" zoomScaleSheetLayoutView="50" zoomScalePageLayoutView="0" workbookViewId="0" topLeftCell="A1">
      <pane xSplit="1" ySplit="3" topLeftCell="B8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112" sqref="K112"/>
    </sheetView>
  </sheetViews>
  <sheetFormatPr defaultColWidth="9.140625" defaultRowHeight="15"/>
  <cols>
    <col min="1" max="1" width="44.421875" style="0" customWidth="1"/>
    <col min="2" max="2" width="15.421875" style="0" customWidth="1"/>
    <col min="3" max="4" width="14.140625" style="0" customWidth="1"/>
    <col min="5" max="5" width="15.8515625" style="0" customWidth="1"/>
    <col min="6" max="6" width="14.28125" style="0" customWidth="1"/>
    <col min="7" max="7" width="14.8515625" style="0" customWidth="1"/>
    <col min="8" max="8" width="11.28125" style="0" customWidth="1"/>
    <col min="9" max="9" width="12.140625" style="0" customWidth="1"/>
    <col min="10" max="10" width="11.140625" style="0" customWidth="1"/>
    <col min="11" max="18" width="11.8515625" style="0" bestFit="1" customWidth="1"/>
    <col min="19" max="19" width="11.8515625" style="38" bestFit="1" customWidth="1"/>
    <col min="20" max="20" width="11.8515625" style="0" bestFit="1" customWidth="1"/>
    <col min="21" max="21" width="11.8515625" style="38" bestFit="1" customWidth="1"/>
    <col min="22" max="22" width="11.8515625" style="0" bestFit="1" customWidth="1"/>
    <col min="23" max="23" width="11.28125" style="0" bestFit="1" customWidth="1"/>
    <col min="24" max="24" width="11.8515625" style="0" bestFit="1" customWidth="1"/>
    <col min="25" max="25" width="10.8515625" style="0" bestFit="1" customWidth="1"/>
    <col min="26" max="26" width="11.7109375" style="0" bestFit="1" customWidth="1"/>
    <col min="27" max="27" width="12.140625" style="0" customWidth="1"/>
    <col min="28" max="28" width="11.7109375" style="0" bestFit="1" customWidth="1"/>
    <col min="29" max="29" width="10.8515625" style="0" bestFit="1" customWidth="1"/>
    <col min="30" max="30" width="13.28125" style="0" bestFit="1" customWidth="1"/>
    <col min="31" max="31" width="14.00390625" style="0" customWidth="1"/>
    <col min="32" max="32" width="65.57421875" style="0" customWidth="1"/>
    <col min="33" max="33" width="11.00390625" style="0" customWidth="1"/>
  </cols>
  <sheetData>
    <row r="1" spans="1:32" ht="45.75" customHeight="1">
      <c r="A1" s="80" t="s">
        <v>63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2"/>
    </row>
    <row r="2" spans="1:32" ht="105" customHeight="1">
      <c r="A2" s="79" t="s">
        <v>15</v>
      </c>
      <c r="B2" s="73" t="s">
        <v>39</v>
      </c>
      <c r="C2" s="73" t="s">
        <v>40</v>
      </c>
      <c r="D2" s="73" t="s">
        <v>57</v>
      </c>
      <c r="E2" s="73" t="s">
        <v>41</v>
      </c>
      <c r="F2" s="72" t="s">
        <v>16</v>
      </c>
      <c r="G2" s="72"/>
      <c r="H2" s="72" t="s">
        <v>17</v>
      </c>
      <c r="I2" s="72"/>
      <c r="J2" s="72" t="s">
        <v>18</v>
      </c>
      <c r="K2" s="72"/>
      <c r="L2" s="72" t="s">
        <v>19</v>
      </c>
      <c r="M2" s="72"/>
      <c r="N2" s="72" t="s">
        <v>20</v>
      </c>
      <c r="O2" s="72"/>
      <c r="P2" s="72" t="s">
        <v>21</v>
      </c>
      <c r="Q2" s="72"/>
      <c r="R2" s="72" t="s">
        <v>22</v>
      </c>
      <c r="S2" s="72"/>
      <c r="T2" s="72" t="s">
        <v>23</v>
      </c>
      <c r="U2" s="72"/>
      <c r="V2" s="72" t="s">
        <v>24</v>
      </c>
      <c r="W2" s="72"/>
      <c r="X2" s="72" t="s">
        <v>25</v>
      </c>
      <c r="Y2" s="72"/>
      <c r="Z2" s="72" t="s">
        <v>26</v>
      </c>
      <c r="AA2" s="72"/>
      <c r="AB2" s="72" t="s">
        <v>27</v>
      </c>
      <c r="AC2" s="72"/>
      <c r="AD2" s="72" t="s">
        <v>28</v>
      </c>
      <c r="AE2" s="72"/>
      <c r="AF2" s="79" t="s">
        <v>29</v>
      </c>
    </row>
    <row r="3" spans="1:32" ht="86.25" customHeight="1">
      <c r="A3" s="79"/>
      <c r="B3" s="74"/>
      <c r="C3" s="74"/>
      <c r="D3" s="74"/>
      <c r="E3" s="74"/>
      <c r="F3" s="10" t="s">
        <v>30</v>
      </c>
      <c r="G3" s="10" t="s">
        <v>31</v>
      </c>
      <c r="H3" s="25" t="s">
        <v>32</v>
      </c>
      <c r="I3" s="25" t="s">
        <v>33</v>
      </c>
      <c r="J3" s="25" t="s">
        <v>32</v>
      </c>
      <c r="K3" s="25" t="s">
        <v>33</v>
      </c>
      <c r="L3" s="25" t="s">
        <v>32</v>
      </c>
      <c r="M3" s="25" t="s">
        <v>33</v>
      </c>
      <c r="N3" s="25" t="s">
        <v>32</v>
      </c>
      <c r="O3" s="25" t="s">
        <v>33</v>
      </c>
      <c r="P3" s="25" t="s">
        <v>32</v>
      </c>
      <c r="Q3" s="25" t="s">
        <v>33</v>
      </c>
      <c r="R3" s="25" t="s">
        <v>32</v>
      </c>
      <c r="S3" s="25" t="s">
        <v>33</v>
      </c>
      <c r="T3" s="25" t="s">
        <v>32</v>
      </c>
      <c r="U3" s="25" t="s">
        <v>33</v>
      </c>
      <c r="V3" s="25" t="s">
        <v>32</v>
      </c>
      <c r="W3" s="25" t="s">
        <v>33</v>
      </c>
      <c r="X3" s="25" t="s">
        <v>32</v>
      </c>
      <c r="Y3" s="25" t="s">
        <v>33</v>
      </c>
      <c r="Z3" s="25" t="s">
        <v>32</v>
      </c>
      <c r="AA3" s="25" t="s">
        <v>33</v>
      </c>
      <c r="AB3" s="25" t="s">
        <v>32</v>
      </c>
      <c r="AC3" s="25" t="s">
        <v>33</v>
      </c>
      <c r="AD3" s="25" t="s">
        <v>32</v>
      </c>
      <c r="AE3" s="25" t="s">
        <v>33</v>
      </c>
      <c r="AF3" s="79"/>
    </row>
    <row r="4" spans="1:32" ht="118.5" customHeight="1">
      <c r="A4" s="41" t="s">
        <v>0</v>
      </c>
      <c r="B4" s="42">
        <f>B7+B25+B31+B37+B50+B57+B64</f>
        <v>30498.95100000001</v>
      </c>
      <c r="C4" s="42">
        <f>C5+C48+C55+C62</f>
        <v>6678.915</v>
      </c>
      <c r="D4" s="42">
        <f>E4</f>
        <v>5176.28</v>
      </c>
      <c r="E4" s="42">
        <f>E5+E48+E55+E62</f>
        <v>5176.28</v>
      </c>
      <c r="F4" s="42">
        <f>E4/B4*100</f>
        <v>16.971993561352317</v>
      </c>
      <c r="G4" s="42">
        <f>E4/C4*100</f>
        <v>77.50180979994504</v>
      </c>
      <c r="H4" s="42">
        <f aca="true" t="shared" si="0" ref="H4:AE4">H5+H48+H55+H62</f>
        <v>1988.4360000000001</v>
      </c>
      <c r="I4" s="42">
        <f t="shared" si="0"/>
        <v>1190.6</v>
      </c>
      <c r="J4" s="42">
        <f t="shared" si="0"/>
        <v>2255.634</v>
      </c>
      <c r="K4" s="42">
        <f t="shared" si="0"/>
        <v>1968.09</v>
      </c>
      <c r="L4" s="42">
        <f t="shared" si="0"/>
        <v>2434.8450000000003</v>
      </c>
      <c r="M4" s="42">
        <f t="shared" si="0"/>
        <v>2017.5900000000001</v>
      </c>
      <c r="N4" s="42">
        <f t="shared" si="0"/>
        <v>2857.37</v>
      </c>
      <c r="O4" s="42">
        <f t="shared" si="0"/>
        <v>0</v>
      </c>
      <c r="P4" s="42">
        <f t="shared" si="0"/>
        <v>2471.881</v>
      </c>
      <c r="Q4" s="42">
        <f t="shared" si="0"/>
        <v>0</v>
      </c>
      <c r="R4" s="42">
        <f t="shared" si="0"/>
        <v>2490.2909999999997</v>
      </c>
      <c r="S4" s="42">
        <f t="shared" si="0"/>
        <v>0</v>
      </c>
      <c r="T4" s="42">
        <f t="shared" si="0"/>
        <v>3700.8240000000005</v>
      </c>
      <c r="U4" s="42">
        <f t="shared" si="0"/>
        <v>0</v>
      </c>
      <c r="V4" s="42">
        <f t="shared" si="0"/>
        <v>4995.592000000001</v>
      </c>
      <c r="W4" s="42">
        <f t="shared" si="0"/>
        <v>0</v>
      </c>
      <c r="X4" s="42">
        <f t="shared" si="0"/>
        <v>5172.606</v>
      </c>
      <c r="Y4" s="42">
        <f t="shared" si="0"/>
        <v>0</v>
      </c>
      <c r="Z4" s="42">
        <f t="shared" si="0"/>
        <v>2464.0570000000002</v>
      </c>
      <c r="AA4" s="42">
        <f t="shared" si="0"/>
        <v>0</v>
      </c>
      <c r="AB4" s="42">
        <f t="shared" si="0"/>
        <v>2109.02</v>
      </c>
      <c r="AC4" s="42">
        <f t="shared" si="0"/>
        <v>0</v>
      </c>
      <c r="AD4" s="42">
        <f t="shared" si="0"/>
        <v>3045.89448</v>
      </c>
      <c r="AE4" s="42">
        <f t="shared" si="0"/>
        <v>0</v>
      </c>
      <c r="AF4" s="70"/>
    </row>
    <row r="5" spans="1:32" ht="160.5" customHeight="1">
      <c r="A5" s="18" t="s">
        <v>1</v>
      </c>
      <c r="B5" s="16">
        <f>B6+B24+B30+B36+B42</f>
        <v>34852.45248000001</v>
      </c>
      <c r="C5" s="16">
        <f aca="true" t="shared" si="1" ref="C5:AE5">C6+C24+C30+C36+C42</f>
        <v>6678.915</v>
      </c>
      <c r="D5" s="16">
        <f>E5</f>
        <v>5176.28</v>
      </c>
      <c r="E5" s="16">
        <f t="shared" si="1"/>
        <v>5176.28</v>
      </c>
      <c r="F5" s="16">
        <f t="shared" si="1"/>
        <v>18.332662305410164</v>
      </c>
      <c r="G5" s="16" t="e">
        <f t="shared" si="1"/>
        <v>#DIV/0!</v>
      </c>
      <c r="H5" s="16">
        <f t="shared" si="1"/>
        <v>1988.4360000000001</v>
      </c>
      <c r="I5" s="16">
        <f t="shared" si="1"/>
        <v>1190.6</v>
      </c>
      <c r="J5" s="16">
        <f t="shared" si="1"/>
        <v>2255.634</v>
      </c>
      <c r="K5" s="16">
        <f t="shared" si="1"/>
        <v>1968.09</v>
      </c>
      <c r="L5" s="16">
        <f t="shared" si="1"/>
        <v>2434.8450000000003</v>
      </c>
      <c r="M5" s="16">
        <f t="shared" si="1"/>
        <v>2017.5900000000001</v>
      </c>
      <c r="N5" s="16">
        <f t="shared" si="1"/>
        <v>2802.304</v>
      </c>
      <c r="O5" s="16">
        <f t="shared" si="1"/>
        <v>0</v>
      </c>
      <c r="P5" s="16">
        <f t="shared" si="1"/>
        <v>2427.915</v>
      </c>
      <c r="Q5" s="16">
        <f t="shared" si="1"/>
        <v>0</v>
      </c>
      <c r="R5" s="16">
        <f t="shared" si="1"/>
        <v>2446.325</v>
      </c>
      <c r="S5" s="16">
        <f t="shared" si="1"/>
        <v>0</v>
      </c>
      <c r="T5" s="16">
        <f t="shared" si="1"/>
        <v>2709.824</v>
      </c>
      <c r="U5" s="16">
        <f t="shared" si="1"/>
        <v>0</v>
      </c>
      <c r="V5" s="16">
        <f t="shared" si="1"/>
        <v>4995.592000000001</v>
      </c>
      <c r="W5" s="16">
        <f t="shared" si="1"/>
        <v>0</v>
      </c>
      <c r="X5" s="16">
        <f t="shared" si="1"/>
        <v>5172.606</v>
      </c>
      <c r="Y5" s="16">
        <f t="shared" si="1"/>
        <v>0</v>
      </c>
      <c r="Z5" s="16">
        <f t="shared" si="1"/>
        <v>2464.0570000000002</v>
      </c>
      <c r="AA5" s="16">
        <f t="shared" si="1"/>
        <v>0</v>
      </c>
      <c r="AB5" s="16">
        <f t="shared" si="1"/>
        <v>2109.02</v>
      </c>
      <c r="AC5" s="16">
        <f t="shared" si="1"/>
        <v>0</v>
      </c>
      <c r="AD5" s="16">
        <f t="shared" si="1"/>
        <v>3045.89448</v>
      </c>
      <c r="AE5" s="16">
        <f t="shared" si="1"/>
        <v>0</v>
      </c>
      <c r="AF5" s="71"/>
    </row>
    <row r="6" spans="1:32" ht="96" customHeight="1">
      <c r="A6" s="5" t="s">
        <v>2</v>
      </c>
      <c r="B6" s="22">
        <f>B12+B18</f>
        <v>28235.288000000004</v>
      </c>
      <c r="C6" s="22">
        <f>C7</f>
        <v>6678.915</v>
      </c>
      <c r="D6" s="22">
        <f>E6</f>
        <v>5176.28</v>
      </c>
      <c r="E6" s="22">
        <f>E7</f>
        <v>5176.28</v>
      </c>
      <c r="F6" s="24">
        <f>E6/B6*100</f>
        <v>18.332662305410164</v>
      </c>
      <c r="G6" s="24">
        <f>E6/C6*100</f>
        <v>77.50180979994504</v>
      </c>
      <c r="H6" s="22">
        <f>H7</f>
        <v>1988.4360000000001</v>
      </c>
      <c r="I6" s="22">
        <f aca="true" t="shared" si="2" ref="I6:AE6">I7</f>
        <v>1190.6</v>
      </c>
      <c r="J6" s="22">
        <f t="shared" si="2"/>
        <v>2255.634</v>
      </c>
      <c r="K6" s="22">
        <f t="shared" si="2"/>
        <v>1968.09</v>
      </c>
      <c r="L6" s="22">
        <f t="shared" si="2"/>
        <v>2434.8450000000003</v>
      </c>
      <c r="M6" s="22">
        <f t="shared" si="2"/>
        <v>2017.5900000000001</v>
      </c>
      <c r="N6" s="22">
        <f t="shared" si="2"/>
        <v>2802.304</v>
      </c>
      <c r="O6" s="22">
        <f t="shared" si="2"/>
        <v>0</v>
      </c>
      <c r="P6" s="22">
        <f t="shared" si="2"/>
        <v>2423.575</v>
      </c>
      <c r="Q6" s="22">
        <f t="shared" si="2"/>
        <v>0</v>
      </c>
      <c r="R6" s="22">
        <f t="shared" si="2"/>
        <v>2446.325</v>
      </c>
      <c r="S6" s="22">
        <f t="shared" si="2"/>
        <v>0</v>
      </c>
      <c r="T6" s="22">
        <f t="shared" si="2"/>
        <v>2709.824</v>
      </c>
      <c r="U6" s="22">
        <f>U7</f>
        <v>0</v>
      </c>
      <c r="V6" s="22">
        <f t="shared" si="2"/>
        <v>2251.846</v>
      </c>
      <c r="W6" s="22">
        <f t="shared" si="2"/>
        <v>0</v>
      </c>
      <c r="X6" s="22">
        <f t="shared" si="2"/>
        <v>2073.46</v>
      </c>
      <c r="Y6" s="22">
        <f t="shared" si="2"/>
        <v>0</v>
      </c>
      <c r="Z6" s="22">
        <f t="shared" si="2"/>
        <v>2464.0570000000002</v>
      </c>
      <c r="AA6" s="22">
        <f t="shared" si="2"/>
        <v>0</v>
      </c>
      <c r="AB6" s="22">
        <f t="shared" si="2"/>
        <v>2109.02</v>
      </c>
      <c r="AC6" s="22">
        <f t="shared" si="2"/>
        <v>0</v>
      </c>
      <c r="AD6" s="22">
        <f t="shared" si="2"/>
        <v>2275.962</v>
      </c>
      <c r="AE6" s="22">
        <f t="shared" si="2"/>
        <v>0</v>
      </c>
      <c r="AF6" s="9"/>
    </row>
    <row r="7" spans="1:32" ht="18.75">
      <c r="A7" s="6" t="s">
        <v>3</v>
      </c>
      <c r="B7" s="7">
        <f>B8+B9+B10+B11</f>
        <v>28235.288000000004</v>
      </c>
      <c r="C7" s="7">
        <f>C9+C8+C10+C11</f>
        <v>6678.915</v>
      </c>
      <c r="D7" s="7">
        <f>D9+D8+D10+D11</f>
        <v>5176.28</v>
      </c>
      <c r="E7" s="7">
        <f>E9+E8+E10+E11</f>
        <v>5176.28</v>
      </c>
      <c r="F7" s="8">
        <f>E7/B7*100</f>
        <v>18.332662305410164</v>
      </c>
      <c r="G7" s="8">
        <f>E7/C7*100</f>
        <v>77.50180979994504</v>
      </c>
      <c r="H7" s="7">
        <f>H9+H8+H10+H11</f>
        <v>1988.4360000000001</v>
      </c>
      <c r="I7" s="7">
        <f>I9+I8+I10+I11</f>
        <v>1190.6</v>
      </c>
      <c r="J7" s="7">
        <f aca="true" t="shared" si="3" ref="J7:AD7">J9+J8+J10+J11</f>
        <v>2255.634</v>
      </c>
      <c r="K7" s="7">
        <f t="shared" si="3"/>
        <v>1968.09</v>
      </c>
      <c r="L7" s="7">
        <f t="shared" si="3"/>
        <v>2434.8450000000003</v>
      </c>
      <c r="M7" s="7">
        <f t="shared" si="3"/>
        <v>2017.5900000000001</v>
      </c>
      <c r="N7" s="7">
        <f t="shared" si="3"/>
        <v>2802.304</v>
      </c>
      <c r="O7" s="7">
        <f t="shared" si="3"/>
        <v>0</v>
      </c>
      <c r="P7" s="7">
        <f t="shared" si="3"/>
        <v>2423.575</v>
      </c>
      <c r="Q7" s="7">
        <f t="shared" si="3"/>
        <v>0</v>
      </c>
      <c r="R7" s="7">
        <f t="shared" si="3"/>
        <v>2446.325</v>
      </c>
      <c r="S7" s="7">
        <f t="shared" si="3"/>
        <v>0</v>
      </c>
      <c r="T7" s="7">
        <f t="shared" si="3"/>
        <v>2709.824</v>
      </c>
      <c r="U7" s="7">
        <f t="shared" si="3"/>
        <v>0</v>
      </c>
      <c r="V7" s="7">
        <f t="shared" si="3"/>
        <v>2251.846</v>
      </c>
      <c r="W7" s="7">
        <f t="shared" si="3"/>
        <v>0</v>
      </c>
      <c r="X7" s="7">
        <f t="shared" si="3"/>
        <v>2073.46</v>
      </c>
      <c r="Y7" s="7">
        <f t="shared" si="3"/>
        <v>0</v>
      </c>
      <c r="Z7" s="7">
        <f t="shared" si="3"/>
        <v>2464.0570000000002</v>
      </c>
      <c r="AA7" s="7">
        <f t="shared" si="3"/>
        <v>0</v>
      </c>
      <c r="AB7" s="7">
        <f t="shared" si="3"/>
        <v>2109.02</v>
      </c>
      <c r="AC7" s="7">
        <f t="shared" si="3"/>
        <v>0</v>
      </c>
      <c r="AD7" s="7">
        <f t="shared" si="3"/>
        <v>2275.962</v>
      </c>
      <c r="AE7" s="8">
        <f>AE9+AE8+AE10+AE11</f>
        <v>0</v>
      </c>
      <c r="AF7" s="37"/>
    </row>
    <row r="8" spans="1:32" ht="18.75">
      <c r="A8" s="2" t="s">
        <v>4</v>
      </c>
      <c r="B8" s="7">
        <f>H8+J8+L8+N8+P8+R8+T8+V8+X8+Z8+AB8+AD8</f>
        <v>0</v>
      </c>
      <c r="C8" s="8">
        <f>H8</f>
        <v>0</v>
      </c>
      <c r="D8" s="8"/>
      <c r="E8" s="8">
        <f>I8+K8+M8+O8+Q8+S8+U8+W8+Y8+AA8+AC8+AE8+AG8</f>
        <v>0</v>
      </c>
      <c r="F8" s="8"/>
      <c r="G8" s="8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4"/>
      <c r="AF8" s="37"/>
    </row>
    <row r="9" spans="1:32" ht="18.75">
      <c r="A9" s="2" t="s">
        <v>5</v>
      </c>
      <c r="B9" s="7">
        <f>H9+J9+L9+N9+P9+R9+T9+V9+X9+Z9+AB9+AD9</f>
        <v>28235.288000000004</v>
      </c>
      <c r="C9" s="8">
        <f>+H9+J9+L9</f>
        <v>6678.915</v>
      </c>
      <c r="D9" s="8">
        <f>E9</f>
        <v>5176.28</v>
      </c>
      <c r="E9" s="8">
        <f>I9+K9+M9+O9+Q9+S9+U9+W9+Y9+AA9+AC9+AE9+AG9</f>
        <v>5176.28</v>
      </c>
      <c r="F9" s="8">
        <f>E9/B9*100</f>
        <v>18.332662305410164</v>
      </c>
      <c r="G9" s="8">
        <f>E9/C9*100</f>
        <v>77.50180979994504</v>
      </c>
      <c r="H9" s="8">
        <f>H15+H21</f>
        <v>1988.4360000000001</v>
      </c>
      <c r="I9" s="8">
        <f aca="true" t="shared" si="4" ref="I9:AC9">I15+I21</f>
        <v>1190.6</v>
      </c>
      <c r="J9" s="8">
        <f t="shared" si="4"/>
        <v>2255.634</v>
      </c>
      <c r="K9" s="8">
        <f t="shared" si="4"/>
        <v>1968.09</v>
      </c>
      <c r="L9" s="8">
        <f t="shared" si="4"/>
        <v>2434.8450000000003</v>
      </c>
      <c r="M9" s="8">
        <f t="shared" si="4"/>
        <v>2017.5900000000001</v>
      </c>
      <c r="N9" s="8">
        <f t="shared" si="4"/>
        <v>2802.304</v>
      </c>
      <c r="O9" s="8">
        <f t="shared" si="4"/>
        <v>0</v>
      </c>
      <c r="P9" s="8">
        <f t="shared" si="4"/>
        <v>2423.575</v>
      </c>
      <c r="Q9" s="8">
        <f t="shared" si="4"/>
        <v>0</v>
      </c>
      <c r="R9" s="8">
        <f t="shared" si="4"/>
        <v>2446.325</v>
      </c>
      <c r="S9" s="8">
        <f t="shared" si="4"/>
        <v>0</v>
      </c>
      <c r="T9" s="8">
        <f t="shared" si="4"/>
        <v>2709.824</v>
      </c>
      <c r="U9" s="8">
        <f>U15+U21</f>
        <v>0</v>
      </c>
      <c r="V9" s="8">
        <f t="shared" si="4"/>
        <v>2251.846</v>
      </c>
      <c r="W9" s="8">
        <f t="shared" si="4"/>
        <v>0</v>
      </c>
      <c r="X9" s="36">
        <f t="shared" si="4"/>
        <v>2073.46</v>
      </c>
      <c r="Y9" s="8">
        <f t="shared" si="4"/>
        <v>0</v>
      </c>
      <c r="Z9" s="36">
        <f t="shared" si="4"/>
        <v>2464.0570000000002</v>
      </c>
      <c r="AA9" s="8">
        <f t="shared" si="4"/>
        <v>0</v>
      </c>
      <c r="AB9" s="36">
        <f t="shared" si="4"/>
        <v>2109.02</v>
      </c>
      <c r="AC9" s="8">
        <f t="shared" si="4"/>
        <v>0</v>
      </c>
      <c r="AD9" s="36">
        <f>AD15+AD21</f>
        <v>2275.962</v>
      </c>
      <c r="AE9" s="8">
        <f>AE15+AE21</f>
        <v>0</v>
      </c>
      <c r="AF9" s="37"/>
    </row>
    <row r="10" spans="1:32" ht="18.75">
      <c r="A10" s="2" t="s">
        <v>6</v>
      </c>
      <c r="B10" s="7">
        <f>H10+J10+L10+N10+P10+R10+T10+V10+X10+Z10+AB10+AD10</f>
        <v>0</v>
      </c>
      <c r="C10" s="8">
        <f>H10</f>
        <v>0</v>
      </c>
      <c r="D10" s="8"/>
      <c r="E10" s="8">
        <f>I10+K10+M10+O10+Q10+S10+U10+W10+Y10+AA10+AC10+AE10+AG10</f>
        <v>0</v>
      </c>
      <c r="F10" s="8"/>
      <c r="G10" s="34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54"/>
    </row>
    <row r="11" spans="1:32" ht="18.75">
      <c r="A11" s="2" t="s">
        <v>7</v>
      </c>
      <c r="B11" s="7">
        <f>H11+J11+L11+N11+P11+R11+T11+V11+X11+Z11+AB11+AD11</f>
        <v>0</v>
      </c>
      <c r="C11" s="8">
        <f>H11</f>
        <v>0</v>
      </c>
      <c r="D11" s="8"/>
      <c r="E11" s="8">
        <f>I11+K11+M11+O11+Q11+S11+U11+W11+Y11+AA11+AC11+AE11+AG11</f>
        <v>0</v>
      </c>
      <c r="F11" s="8"/>
      <c r="G11" s="34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54"/>
    </row>
    <row r="12" spans="1:32" ht="85.5" customHeight="1">
      <c r="A12" s="5" t="s">
        <v>34</v>
      </c>
      <c r="B12" s="22">
        <f>B13</f>
        <v>17667.894000000004</v>
      </c>
      <c r="C12" s="22">
        <f>C13</f>
        <v>4179.616</v>
      </c>
      <c r="D12" s="22">
        <f>+D13</f>
        <v>3732.72</v>
      </c>
      <c r="E12" s="22">
        <f>E13</f>
        <v>3732.72</v>
      </c>
      <c r="F12" s="24">
        <f>E12/B12*100</f>
        <v>21.12713603556824</v>
      </c>
      <c r="G12" s="24">
        <f>E12/C12*100</f>
        <v>89.30772587720976</v>
      </c>
      <c r="H12" s="22">
        <f aca="true" t="shared" si="5" ref="H12:AE12">H13</f>
        <v>1282.047</v>
      </c>
      <c r="I12" s="22">
        <f t="shared" si="5"/>
        <v>1024.5</v>
      </c>
      <c r="J12" s="22">
        <f t="shared" si="5"/>
        <v>1359.179</v>
      </c>
      <c r="K12" s="22">
        <f t="shared" si="5"/>
        <v>1384.78</v>
      </c>
      <c r="L12" s="22">
        <f t="shared" si="5"/>
        <v>1538.39</v>
      </c>
      <c r="M12" s="22">
        <f t="shared" si="5"/>
        <v>1323.44</v>
      </c>
      <c r="N12" s="22">
        <f t="shared" si="5"/>
        <v>1905.849</v>
      </c>
      <c r="O12" s="22">
        <f t="shared" si="5"/>
        <v>0</v>
      </c>
      <c r="P12" s="22">
        <f t="shared" si="5"/>
        <v>1527.12</v>
      </c>
      <c r="Q12" s="22">
        <f t="shared" si="5"/>
        <v>0</v>
      </c>
      <c r="R12" s="22">
        <f t="shared" si="5"/>
        <v>1549.87</v>
      </c>
      <c r="S12" s="22">
        <f t="shared" si="5"/>
        <v>0</v>
      </c>
      <c r="T12" s="22">
        <f t="shared" si="5"/>
        <v>1813.369</v>
      </c>
      <c r="U12" s="22">
        <f t="shared" si="5"/>
        <v>0</v>
      </c>
      <c r="V12" s="22">
        <f t="shared" si="5"/>
        <v>1355.391</v>
      </c>
      <c r="W12" s="22">
        <f t="shared" si="5"/>
        <v>0</v>
      </c>
      <c r="X12" s="22">
        <f t="shared" si="5"/>
        <v>1177.005</v>
      </c>
      <c r="Y12" s="22">
        <f t="shared" si="5"/>
        <v>0</v>
      </c>
      <c r="Z12" s="22">
        <f t="shared" si="5"/>
        <v>1567.602</v>
      </c>
      <c r="AA12" s="22">
        <f t="shared" si="5"/>
        <v>0</v>
      </c>
      <c r="AB12" s="22">
        <f t="shared" si="5"/>
        <v>1212.565</v>
      </c>
      <c r="AC12" s="22">
        <f t="shared" si="5"/>
        <v>0</v>
      </c>
      <c r="AD12" s="22">
        <f t="shared" si="5"/>
        <v>1379.507</v>
      </c>
      <c r="AE12" s="22">
        <f t="shared" si="5"/>
        <v>0</v>
      </c>
      <c r="AF12" s="55"/>
    </row>
    <row r="13" spans="1:32" ht="18.75">
      <c r="A13" s="6" t="s">
        <v>3</v>
      </c>
      <c r="B13" s="7">
        <f>B14+B15+B16+B17</f>
        <v>17667.894000000004</v>
      </c>
      <c r="C13" s="7">
        <f>C15+C14+C16+C17</f>
        <v>4179.616</v>
      </c>
      <c r="D13" s="7">
        <f>D15+D14+D16+D17</f>
        <v>3732.72</v>
      </c>
      <c r="E13" s="7">
        <f>E15+E14+E16+E17</f>
        <v>3732.72</v>
      </c>
      <c r="F13" s="8">
        <f>E13/B13*100</f>
        <v>21.12713603556824</v>
      </c>
      <c r="G13" s="8">
        <f>E13/C13*100</f>
        <v>89.30772587720976</v>
      </c>
      <c r="H13" s="7">
        <f>H15+H14+H16+H17</f>
        <v>1282.047</v>
      </c>
      <c r="I13" s="7">
        <f>I15+I14+I16+I17</f>
        <v>1024.5</v>
      </c>
      <c r="J13" s="7">
        <f aca="true" t="shared" si="6" ref="J13:AE13">J15+J14+J16+J17</f>
        <v>1359.179</v>
      </c>
      <c r="K13" s="7">
        <f t="shared" si="6"/>
        <v>1384.78</v>
      </c>
      <c r="L13" s="7">
        <f t="shared" si="6"/>
        <v>1538.39</v>
      </c>
      <c r="M13" s="7">
        <f t="shared" si="6"/>
        <v>1323.44</v>
      </c>
      <c r="N13" s="7">
        <f t="shared" si="6"/>
        <v>1905.849</v>
      </c>
      <c r="O13" s="7">
        <f t="shared" si="6"/>
        <v>0</v>
      </c>
      <c r="P13" s="7">
        <f>P15+P14+P16+P17</f>
        <v>1527.12</v>
      </c>
      <c r="Q13" s="7">
        <f t="shared" si="6"/>
        <v>0</v>
      </c>
      <c r="R13" s="7">
        <f t="shared" si="6"/>
        <v>1549.87</v>
      </c>
      <c r="S13" s="7">
        <f t="shared" si="6"/>
        <v>0</v>
      </c>
      <c r="T13" s="7">
        <f>T15+T14+T16+T17</f>
        <v>1813.369</v>
      </c>
      <c r="U13" s="7">
        <f>U15+U14+U16+U17</f>
        <v>0</v>
      </c>
      <c r="V13" s="7">
        <f t="shared" si="6"/>
        <v>1355.391</v>
      </c>
      <c r="W13" s="7">
        <f t="shared" si="6"/>
        <v>0</v>
      </c>
      <c r="X13" s="7">
        <f t="shared" si="6"/>
        <v>1177.005</v>
      </c>
      <c r="Y13" s="7">
        <f t="shared" si="6"/>
        <v>0</v>
      </c>
      <c r="Z13" s="7">
        <f t="shared" si="6"/>
        <v>1567.602</v>
      </c>
      <c r="AA13" s="7">
        <f t="shared" si="6"/>
        <v>0</v>
      </c>
      <c r="AB13" s="7">
        <f t="shared" si="6"/>
        <v>1212.565</v>
      </c>
      <c r="AC13" s="7">
        <f t="shared" si="6"/>
        <v>0</v>
      </c>
      <c r="AD13" s="7">
        <f t="shared" si="6"/>
        <v>1379.507</v>
      </c>
      <c r="AE13" s="8">
        <f t="shared" si="6"/>
        <v>0</v>
      </c>
      <c r="AF13" s="56"/>
    </row>
    <row r="14" spans="1:32" ht="18.75">
      <c r="A14" s="2" t="s">
        <v>4</v>
      </c>
      <c r="B14" s="7">
        <f>H14+J14+L14+N14+P14+R14+T14+V14+X14+Z14+AB14+AD14</f>
        <v>0</v>
      </c>
      <c r="C14" s="8">
        <f>H14</f>
        <v>0</v>
      </c>
      <c r="D14" s="8"/>
      <c r="E14" s="8">
        <f>I14+K14+M14+O14+Q14+S14+U14+W14+Y14+AA14+AC14+AE14+AG14</f>
        <v>0</v>
      </c>
      <c r="F14" s="8"/>
      <c r="G14" s="8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4"/>
      <c r="AF14" s="56"/>
    </row>
    <row r="15" spans="1:32" ht="63">
      <c r="A15" s="37" t="s">
        <v>5</v>
      </c>
      <c r="B15" s="7">
        <f>H15+J15+L15+N15+P15+R15+T15+V15+X15+Z15+AB15+AD15</f>
        <v>17667.894000000004</v>
      </c>
      <c r="C15" s="8">
        <f>+H15+J15+L15</f>
        <v>4179.616</v>
      </c>
      <c r="D15" s="8">
        <f>E15</f>
        <v>3732.72</v>
      </c>
      <c r="E15" s="8">
        <f>I15+K15+M15+O15+Q15+S15+U15+W15+Y15+AA15+AC15+AE15+AG15</f>
        <v>3732.72</v>
      </c>
      <c r="F15" s="8">
        <f>E15/B15*100</f>
        <v>21.12713603556824</v>
      </c>
      <c r="G15" s="8">
        <f>E15/C15*100</f>
        <v>89.30772587720976</v>
      </c>
      <c r="H15" s="8">
        <v>1282.047</v>
      </c>
      <c r="I15" s="8">
        <v>1024.5</v>
      </c>
      <c r="J15" s="8">
        <v>1359.179</v>
      </c>
      <c r="K15" s="8">
        <v>1384.78</v>
      </c>
      <c r="L15" s="8">
        <v>1538.39</v>
      </c>
      <c r="M15" s="8">
        <v>1323.44</v>
      </c>
      <c r="N15" s="8">
        <v>1905.849</v>
      </c>
      <c r="O15" s="8"/>
      <c r="P15" s="8">
        <v>1527.12</v>
      </c>
      <c r="Q15" s="8"/>
      <c r="R15" s="8">
        <v>1549.87</v>
      </c>
      <c r="S15" s="8"/>
      <c r="T15" s="8">
        <v>1813.369</v>
      </c>
      <c r="U15" s="8"/>
      <c r="V15" s="8">
        <v>1355.391</v>
      </c>
      <c r="W15" s="8"/>
      <c r="X15" s="8">
        <v>1177.005</v>
      </c>
      <c r="Y15" s="8"/>
      <c r="Z15" s="8">
        <v>1567.602</v>
      </c>
      <c r="AA15" s="8"/>
      <c r="AB15" s="8">
        <v>1212.565</v>
      </c>
      <c r="AC15" s="8"/>
      <c r="AD15" s="8">
        <v>1379.507</v>
      </c>
      <c r="AE15" s="8"/>
      <c r="AF15" s="69" t="s">
        <v>62</v>
      </c>
    </row>
    <row r="16" spans="1:32" ht="18.75">
      <c r="A16" s="2" t="s">
        <v>6</v>
      </c>
      <c r="B16" s="7">
        <f>H16+J16+L16+N16+P16+R16+T16+V16+X16+Z16+AB16+AD16</f>
        <v>0</v>
      </c>
      <c r="C16" s="8">
        <f>H16</f>
        <v>0</v>
      </c>
      <c r="D16" s="8"/>
      <c r="E16" s="8">
        <f>I16+K16+M16+O16+Q16+S16+U16+W16+Y16+AA16+AC16+AE16+AG16</f>
        <v>0</v>
      </c>
      <c r="F16" s="8"/>
      <c r="G16" s="34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4"/>
      <c r="AF16" s="56"/>
    </row>
    <row r="17" spans="1:32" ht="18.75">
      <c r="A17" s="2" t="s">
        <v>7</v>
      </c>
      <c r="B17" s="7">
        <f>H17+J17+L17+N17+P17+R17+T17+V17+X17+Z17+AB17+AD17</f>
        <v>0</v>
      </c>
      <c r="C17" s="8">
        <f>H17</f>
        <v>0</v>
      </c>
      <c r="D17" s="8"/>
      <c r="E17" s="8">
        <f>I17+K17+M17+O17+Q17+S17+U17+W17+Y17+AA17+AC17+AE17+AG17</f>
        <v>0</v>
      </c>
      <c r="F17" s="8"/>
      <c r="G17" s="34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4"/>
      <c r="AF17" s="56"/>
    </row>
    <row r="18" spans="1:32" ht="83.25" customHeight="1">
      <c r="A18" s="23" t="s">
        <v>35</v>
      </c>
      <c r="B18" s="22">
        <f>B19</f>
        <v>10567.394</v>
      </c>
      <c r="C18" s="22">
        <f>C19</f>
        <v>2499.299</v>
      </c>
      <c r="D18" s="22">
        <f>D19</f>
        <v>1443.56</v>
      </c>
      <c r="E18" s="22">
        <f>E19</f>
        <v>1443.56</v>
      </c>
      <c r="F18" s="24">
        <f>E18/B18*100</f>
        <v>13.660510812788848</v>
      </c>
      <c r="G18" s="24">
        <f>E18/C18*100</f>
        <v>57.75859551018105</v>
      </c>
      <c r="H18" s="22">
        <f aca="true" t="shared" si="7" ref="H18:P18">H19</f>
        <v>706.389</v>
      </c>
      <c r="I18" s="22">
        <f t="shared" si="7"/>
        <v>166.1</v>
      </c>
      <c r="J18" s="22">
        <f t="shared" si="7"/>
        <v>896.455</v>
      </c>
      <c r="K18" s="22">
        <f t="shared" si="7"/>
        <v>583.31</v>
      </c>
      <c r="L18" s="22">
        <f t="shared" si="7"/>
        <v>896.455</v>
      </c>
      <c r="M18" s="22">
        <f t="shared" si="7"/>
        <v>694.15</v>
      </c>
      <c r="N18" s="22">
        <f t="shared" si="7"/>
        <v>896.455</v>
      </c>
      <c r="O18" s="22">
        <f t="shared" si="7"/>
        <v>0</v>
      </c>
      <c r="P18" s="22">
        <f t="shared" si="7"/>
        <v>896.455</v>
      </c>
      <c r="Q18" s="22">
        <v>0</v>
      </c>
      <c r="R18" s="22">
        <f aca="true" t="shared" si="8" ref="R18:AE18">R19</f>
        <v>896.455</v>
      </c>
      <c r="S18" s="22">
        <f t="shared" si="8"/>
        <v>0</v>
      </c>
      <c r="T18" s="22">
        <f t="shared" si="8"/>
        <v>896.455</v>
      </c>
      <c r="U18" s="22">
        <f t="shared" si="8"/>
        <v>0</v>
      </c>
      <c r="V18" s="22">
        <f t="shared" si="8"/>
        <v>896.455</v>
      </c>
      <c r="W18" s="22">
        <f t="shared" si="8"/>
        <v>0</v>
      </c>
      <c r="X18" s="22">
        <f t="shared" si="8"/>
        <v>896.455</v>
      </c>
      <c r="Y18" s="22">
        <f t="shared" si="8"/>
        <v>0</v>
      </c>
      <c r="Z18" s="22">
        <f t="shared" si="8"/>
        <v>896.455</v>
      </c>
      <c r="AA18" s="22">
        <f t="shared" si="8"/>
        <v>0</v>
      </c>
      <c r="AB18" s="22">
        <f t="shared" si="8"/>
        <v>896.455</v>
      </c>
      <c r="AC18" s="22">
        <f t="shared" si="8"/>
        <v>0</v>
      </c>
      <c r="AD18" s="22">
        <f t="shared" si="8"/>
        <v>896.455</v>
      </c>
      <c r="AE18" s="22">
        <f t="shared" si="8"/>
        <v>0</v>
      </c>
      <c r="AF18" s="57"/>
    </row>
    <row r="19" spans="1:32" ht="18.75">
      <c r="A19" s="6" t="s">
        <v>3</v>
      </c>
      <c r="B19" s="7">
        <f>B21+B20+B22+B23</f>
        <v>10567.394</v>
      </c>
      <c r="C19" s="7">
        <f>C21+C20+C22+C23</f>
        <v>2499.299</v>
      </c>
      <c r="D19" s="7">
        <f>D21+D20+D22+D23</f>
        <v>1443.56</v>
      </c>
      <c r="E19" s="7">
        <f>E21+E20+E22+E23</f>
        <v>1443.56</v>
      </c>
      <c r="F19" s="8">
        <f>E19/B19*100</f>
        <v>13.660510812788848</v>
      </c>
      <c r="G19" s="8">
        <f>E19/C19*100</f>
        <v>57.75859551018105</v>
      </c>
      <c r="H19" s="7">
        <f>H21+H20+H22+H23</f>
        <v>706.389</v>
      </c>
      <c r="I19" s="7">
        <f>I21</f>
        <v>166.1</v>
      </c>
      <c r="J19" s="7">
        <f aca="true" t="shared" si="9" ref="J19:AE19">J21+J20+J22+J23</f>
        <v>896.455</v>
      </c>
      <c r="K19" s="7">
        <f t="shared" si="9"/>
        <v>583.31</v>
      </c>
      <c r="L19" s="7">
        <f t="shared" si="9"/>
        <v>896.455</v>
      </c>
      <c r="M19" s="7">
        <f t="shared" si="9"/>
        <v>694.15</v>
      </c>
      <c r="N19" s="7">
        <f t="shared" si="9"/>
        <v>896.455</v>
      </c>
      <c r="O19" s="7">
        <f t="shared" si="9"/>
        <v>0</v>
      </c>
      <c r="P19" s="7">
        <f t="shared" si="9"/>
        <v>896.455</v>
      </c>
      <c r="Q19" s="7">
        <v>0</v>
      </c>
      <c r="R19" s="7">
        <f t="shared" si="9"/>
        <v>896.455</v>
      </c>
      <c r="S19" s="7">
        <f t="shared" si="9"/>
        <v>0</v>
      </c>
      <c r="T19" s="7">
        <f t="shared" si="9"/>
        <v>896.455</v>
      </c>
      <c r="U19" s="7">
        <f t="shared" si="9"/>
        <v>0</v>
      </c>
      <c r="V19" s="7">
        <f t="shared" si="9"/>
        <v>896.455</v>
      </c>
      <c r="W19" s="7">
        <f t="shared" si="9"/>
        <v>0</v>
      </c>
      <c r="X19" s="7">
        <f t="shared" si="9"/>
        <v>896.455</v>
      </c>
      <c r="Y19" s="7">
        <f t="shared" si="9"/>
        <v>0</v>
      </c>
      <c r="Z19" s="7">
        <f t="shared" si="9"/>
        <v>896.455</v>
      </c>
      <c r="AA19" s="7">
        <f t="shared" si="9"/>
        <v>0</v>
      </c>
      <c r="AB19" s="7">
        <f t="shared" si="9"/>
        <v>896.455</v>
      </c>
      <c r="AC19" s="7">
        <f t="shared" si="9"/>
        <v>0</v>
      </c>
      <c r="AD19" s="7">
        <f t="shared" si="9"/>
        <v>896.455</v>
      </c>
      <c r="AE19" s="8">
        <f t="shared" si="9"/>
        <v>0</v>
      </c>
      <c r="AF19" s="56"/>
    </row>
    <row r="20" spans="1:32" ht="18.75">
      <c r="A20" s="2" t="s">
        <v>4</v>
      </c>
      <c r="B20" s="7">
        <f>H20+J20+L20+N20+P20+R20+T20+V20+X20+Z20+AB20+AD20</f>
        <v>0</v>
      </c>
      <c r="C20" s="8">
        <f>H20</f>
        <v>0</v>
      </c>
      <c r="D20" s="8"/>
      <c r="E20" s="8">
        <f>I20+K20+M20+O20+Q20+S20+U20+W20+Y20+AA20+AC20+AE20+AG20</f>
        <v>0</v>
      </c>
      <c r="F20" s="8"/>
      <c r="G20" s="8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4"/>
      <c r="AF20" s="56"/>
    </row>
    <row r="21" spans="1:32" ht="128.25" customHeight="1">
      <c r="A21" s="37" t="s">
        <v>5</v>
      </c>
      <c r="B21" s="7">
        <f>H21+J21+L21+N21+P21+R21+T21+V21+X21+Z21+AB21+AD21</f>
        <v>10567.394</v>
      </c>
      <c r="C21" s="8">
        <f>+H21+J21+L21</f>
        <v>2499.299</v>
      </c>
      <c r="D21" s="8">
        <f>E21</f>
        <v>1443.56</v>
      </c>
      <c r="E21" s="8">
        <f>I21+K21+M21+O21+Q21+S21+U21+W21+Y21+AA21+AC21+AE21+AG21</f>
        <v>1443.56</v>
      </c>
      <c r="F21" s="8">
        <f>E21/B21*100</f>
        <v>13.660510812788848</v>
      </c>
      <c r="G21" s="8">
        <f>E21/C21*100</f>
        <v>57.75859551018105</v>
      </c>
      <c r="H21" s="8">
        <v>706.389</v>
      </c>
      <c r="I21" s="8">
        <v>166.1</v>
      </c>
      <c r="J21" s="8">
        <v>896.455</v>
      </c>
      <c r="K21" s="8">
        <v>583.31</v>
      </c>
      <c r="L21" s="8">
        <v>896.455</v>
      </c>
      <c r="M21" s="8">
        <v>694.15</v>
      </c>
      <c r="N21" s="8">
        <v>896.455</v>
      </c>
      <c r="O21" s="8"/>
      <c r="P21" s="8">
        <v>896.455</v>
      </c>
      <c r="Q21" s="8"/>
      <c r="R21" s="8">
        <v>896.455</v>
      </c>
      <c r="S21" s="8"/>
      <c r="T21" s="8">
        <v>896.455</v>
      </c>
      <c r="U21" s="8"/>
      <c r="V21" s="8">
        <v>896.455</v>
      </c>
      <c r="W21" s="8"/>
      <c r="X21" s="8">
        <v>896.455</v>
      </c>
      <c r="Y21" s="8"/>
      <c r="Z21" s="8">
        <v>896.455</v>
      </c>
      <c r="AA21" s="8"/>
      <c r="AB21" s="8">
        <v>896.455</v>
      </c>
      <c r="AC21" s="8"/>
      <c r="AD21" s="8">
        <v>896.455</v>
      </c>
      <c r="AE21" s="8"/>
      <c r="AF21" s="1" t="s">
        <v>47</v>
      </c>
    </row>
    <row r="22" spans="1:32" ht="18.75">
      <c r="A22" s="2" t="s">
        <v>6</v>
      </c>
      <c r="B22" s="7">
        <f>H22+J22+L22+N22+P22+R22+T22+V22+X22+Z22+AB22+AD22</f>
        <v>0</v>
      </c>
      <c r="C22" s="8">
        <f>H22</f>
        <v>0</v>
      </c>
      <c r="D22" s="8"/>
      <c r="E22" s="8">
        <f>I22+K22+M22+O22+Q22+S22+U22+W22+Y22+AA22+AC22+AE22+AG22</f>
        <v>0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4"/>
      <c r="AF22" s="56"/>
    </row>
    <row r="23" spans="1:32" ht="18.75">
      <c r="A23" s="2" t="s">
        <v>7</v>
      </c>
      <c r="B23" s="7">
        <f>H23+J23+L23+N23+P23+R23+T23+V23+X23+Z23+AB23+AD23</f>
        <v>0</v>
      </c>
      <c r="C23" s="8">
        <f>H23</f>
        <v>0</v>
      </c>
      <c r="D23" s="8"/>
      <c r="E23" s="8">
        <f>I23+K23+M23+O23+Q23+S23+U23+W23+Y23+AA23+AC23+AE23+AG23</f>
        <v>0</v>
      </c>
      <c r="F23" s="8"/>
      <c r="G23" s="34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4"/>
      <c r="AF23" s="56"/>
    </row>
    <row r="24" spans="1:32" ht="69" customHeight="1">
      <c r="A24" s="5" t="s">
        <v>36</v>
      </c>
      <c r="B24" s="22">
        <f>B25</f>
        <v>0</v>
      </c>
      <c r="C24" s="22">
        <f>C25</f>
        <v>0</v>
      </c>
      <c r="D24" s="22">
        <f>D25</f>
        <v>0</v>
      </c>
      <c r="E24" s="22">
        <f>E25</f>
        <v>0</v>
      </c>
      <c r="F24" s="83"/>
      <c r="G24" s="24"/>
      <c r="H24" s="22">
        <f aca="true" t="shared" si="10" ref="H24:P24">H25</f>
        <v>0</v>
      </c>
      <c r="I24" s="22">
        <f t="shared" si="10"/>
        <v>0</v>
      </c>
      <c r="J24" s="22">
        <f t="shared" si="10"/>
        <v>0</v>
      </c>
      <c r="K24" s="22">
        <f t="shared" si="10"/>
        <v>0</v>
      </c>
      <c r="L24" s="22">
        <f t="shared" si="10"/>
        <v>0</v>
      </c>
      <c r="M24" s="22">
        <f t="shared" si="10"/>
        <v>0</v>
      </c>
      <c r="N24" s="22">
        <f t="shared" si="10"/>
        <v>0</v>
      </c>
      <c r="O24" s="22">
        <f t="shared" si="10"/>
        <v>0</v>
      </c>
      <c r="P24" s="22">
        <f t="shared" si="10"/>
        <v>0</v>
      </c>
      <c r="Q24" s="22">
        <v>0</v>
      </c>
      <c r="R24" s="22">
        <f aca="true" t="shared" si="11" ref="R24:AB24">R25</f>
        <v>0</v>
      </c>
      <c r="S24" s="22">
        <f t="shared" si="11"/>
        <v>0</v>
      </c>
      <c r="T24" s="22">
        <v>0</v>
      </c>
      <c r="U24" s="22">
        <f t="shared" si="11"/>
        <v>0</v>
      </c>
      <c r="V24" s="22">
        <f t="shared" si="11"/>
        <v>0</v>
      </c>
      <c r="W24" s="22">
        <f t="shared" si="11"/>
        <v>0</v>
      </c>
      <c r="X24" s="22">
        <f t="shared" si="11"/>
        <v>0</v>
      </c>
      <c r="Y24" s="22">
        <f t="shared" si="11"/>
        <v>0</v>
      </c>
      <c r="Z24" s="22">
        <f t="shared" si="11"/>
        <v>0</v>
      </c>
      <c r="AA24" s="22">
        <f t="shared" si="11"/>
        <v>0</v>
      </c>
      <c r="AB24" s="22">
        <f t="shared" si="11"/>
        <v>0</v>
      </c>
      <c r="AC24" s="22">
        <v>0</v>
      </c>
      <c r="AD24" s="22">
        <v>0</v>
      </c>
      <c r="AE24" s="22">
        <v>0</v>
      </c>
      <c r="AF24" s="58"/>
    </row>
    <row r="25" spans="1:32" ht="18.75" customHeight="1">
      <c r="A25" s="6" t="s">
        <v>3</v>
      </c>
      <c r="B25" s="7">
        <f>B27+B26+B28+B29</f>
        <v>0</v>
      </c>
      <c r="C25" s="7">
        <f>C27+C26+C28+C29</f>
        <v>0</v>
      </c>
      <c r="D25" s="7">
        <f>D27+D26+D28+D29</f>
        <v>0</v>
      </c>
      <c r="E25" s="7">
        <f>E27+E26+E28+E29</f>
        <v>0</v>
      </c>
      <c r="F25" s="8"/>
      <c r="G25" s="8"/>
      <c r="H25" s="7">
        <f>H27+H26+H28+H29</f>
        <v>0</v>
      </c>
      <c r="I25" s="7">
        <f>I27+I26+I28+I29</f>
        <v>0</v>
      </c>
      <c r="J25" s="7">
        <f aca="true" t="shared" si="12" ref="J25:AE25">J27+J26+J28+J29</f>
        <v>0</v>
      </c>
      <c r="K25" s="7">
        <f t="shared" si="12"/>
        <v>0</v>
      </c>
      <c r="L25" s="7">
        <f t="shared" si="12"/>
        <v>0</v>
      </c>
      <c r="M25" s="7">
        <f t="shared" si="12"/>
        <v>0</v>
      </c>
      <c r="N25" s="7">
        <f t="shared" si="12"/>
        <v>0</v>
      </c>
      <c r="O25" s="7">
        <f t="shared" si="12"/>
        <v>0</v>
      </c>
      <c r="P25" s="7">
        <f t="shared" si="12"/>
        <v>0</v>
      </c>
      <c r="Q25" s="7">
        <v>0</v>
      </c>
      <c r="R25" s="7">
        <f>R27+R26+R28+R29</f>
        <v>0</v>
      </c>
      <c r="S25" s="7">
        <f>S27+S26+S28+S29</f>
        <v>0</v>
      </c>
      <c r="T25" s="7">
        <f>T27+T26+T28+T29</f>
        <v>0</v>
      </c>
      <c r="U25" s="7">
        <f t="shared" si="12"/>
        <v>0</v>
      </c>
      <c r="V25" s="7">
        <f t="shared" si="12"/>
        <v>0</v>
      </c>
      <c r="W25" s="7">
        <f t="shared" si="12"/>
        <v>0</v>
      </c>
      <c r="X25" s="7">
        <f t="shared" si="12"/>
        <v>0</v>
      </c>
      <c r="Y25" s="7">
        <f t="shared" si="12"/>
        <v>0</v>
      </c>
      <c r="Z25" s="7">
        <f t="shared" si="12"/>
        <v>0</v>
      </c>
      <c r="AA25" s="7">
        <f t="shared" si="12"/>
        <v>0</v>
      </c>
      <c r="AB25" s="7">
        <f t="shared" si="12"/>
        <v>0</v>
      </c>
      <c r="AC25" s="7">
        <f t="shared" si="12"/>
        <v>0</v>
      </c>
      <c r="AD25" s="7">
        <f t="shared" si="12"/>
        <v>0</v>
      </c>
      <c r="AE25" s="8">
        <f t="shared" si="12"/>
        <v>0</v>
      </c>
      <c r="AF25" s="56"/>
    </row>
    <row r="26" spans="1:32" ht="18.75">
      <c r="A26" s="2" t="s">
        <v>4</v>
      </c>
      <c r="B26" s="7">
        <f>H26+J26+L26+N26+P26+R26+T26+V26+X26+Z26+AB26+AD26</f>
        <v>0</v>
      </c>
      <c r="C26" s="8">
        <f>H26</f>
        <v>0</v>
      </c>
      <c r="D26" s="8"/>
      <c r="E26" s="8">
        <f>I26+K26+M26+O26+Q26+S26+U26+W26+Y26+AA26+AC26+AE26+AG26</f>
        <v>0</v>
      </c>
      <c r="F26" s="8"/>
      <c r="G26" s="34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4"/>
      <c r="AF26" s="56"/>
    </row>
    <row r="27" spans="1:32" ht="17.25" customHeight="1">
      <c r="A27" s="2" t="s">
        <v>5</v>
      </c>
      <c r="B27" s="7">
        <f>H27+J27+L27+N27+P27+R27+T27+V27+X27+Z27+AB27+AD27</f>
        <v>0</v>
      </c>
      <c r="C27" s="8">
        <f>H27+H27</f>
        <v>0</v>
      </c>
      <c r="D27" s="8">
        <f>E27</f>
        <v>0</v>
      </c>
      <c r="E27" s="8">
        <f>I27+K27+M27+O27+Q27+S27+U27+W27+Y27+AA27+AC27+AE27+AG27</f>
        <v>0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4"/>
      <c r="AF27" s="56"/>
    </row>
    <row r="28" spans="1:32" ht="18.75" customHeight="1">
      <c r="A28" s="2" t="s">
        <v>6</v>
      </c>
      <c r="B28" s="7">
        <f>H28+J28+L28+N28+P28+R28+T28+V28+X28+Z28+AB28+AD28</f>
        <v>0</v>
      </c>
      <c r="C28" s="8">
        <f>H28</f>
        <v>0</v>
      </c>
      <c r="D28" s="8"/>
      <c r="E28" s="8">
        <f>I28+K28+M28+O28+Q28+S28+U28+W28+Y28+AA28+AC28+AE28+AG28</f>
        <v>0</v>
      </c>
      <c r="F28" s="8"/>
      <c r="G28" s="34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4"/>
      <c r="AF28" s="56"/>
    </row>
    <row r="29" spans="1:32" ht="17.25" customHeight="1">
      <c r="A29" s="2" t="s">
        <v>7</v>
      </c>
      <c r="B29" s="7">
        <f>H29+J29+L29+N29+P29+R29+T29+V29+X29+Z29+AB29+AD29</f>
        <v>0</v>
      </c>
      <c r="C29" s="8">
        <f>H29</f>
        <v>0</v>
      </c>
      <c r="D29" s="8"/>
      <c r="E29" s="8">
        <f>I29+K29+M29+O29+Q29+S29+U29+W29+Y29+AA29+AC29+AE29+AG29</f>
        <v>0</v>
      </c>
      <c r="F29" s="8"/>
      <c r="G29" s="34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4"/>
      <c r="AF29" s="56"/>
    </row>
    <row r="30" spans="1:32" s="50" customFormat="1" ht="92.25" customHeight="1">
      <c r="A30" s="5" t="s">
        <v>37</v>
      </c>
      <c r="B30" s="22">
        <f>B31</f>
        <v>355.4</v>
      </c>
      <c r="C30" s="22">
        <f>C31</f>
        <v>0</v>
      </c>
      <c r="D30" s="22">
        <f>D31</f>
        <v>0</v>
      </c>
      <c r="E30" s="22">
        <f>E31</f>
        <v>0</v>
      </c>
      <c r="F30" s="24">
        <f>E30/B30*100</f>
        <v>0</v>
      </c>
      <c r="G30" s="24" t="e">
        <f>E30/C30*100</f>
        <v>#DIV/0!</v>
      </c>
      <c r="H30" s="22">
        <f aca="true" t="shared" si="13" ref="H30:AE30">H31</f>
        <v>0</v>
      </c>
      <c r="I30" s="22">
        <f t="shared" si="13"/>
        <v>0</v>
      </c>
      <c r="J30" s="22">
        <f t="shared" si="13"/>
        <v>0</v>
      </c>
      <c r="K30" s="22">
        <f t="shared" si="13"/>
        <v>0</v>
      </c>
      <c r="L30" s="22">
        <f t="shared" si="13"/>
        <v>0</v>
      </c>
      <c r="M30" s="22">
        <f t="shared" si="13"/>
        <v>0</v>
      </c>
      <c r="N30" s="22">
        <f t="shared" si="13"/>
        <v>0</v>
      </c>
      <c r="O30" s="22">
        <f t="shared" si="13"/>
        <v>0</v>
      </c>
      <c r="P30" s="22">
        <f t="shared" si="13"/>
        <v>0</v>
      </c>
      <c r="Q30" s="22">
        <f t="shared" si="13"/>
        <v>0</v>
      </c>
      <c r="R30" s="22">
        <f t="shared" si="13"/>
        <v>0</v>
      </c>
      <c r="S30" s="22">
        <f t="shared" si="13"/>
        <v>0</v>
      </c>
      <c r="T30" s="22">
        <f t="shared" si="13"/>
        <v>0</v>
      </c>
      <c r="U30" s="22">
        <f t="shared" si="13"/>
        <v>0</v>
      </c>
      <c r="V30" s="22">
        <f t="shared" si="13"/>
        <v>0</v>
      </c>
      <c r="W30" s="22">
        <f t="shared" si="13"/>
        <v>0</v>
      </c>
      <c r="X30" s="22">
        <f t="shared" si="13"/>
        <v>355.4</v>
      </c>
      <c r="Y30" s="22">
        <f t="shared" si="13"/>
        <v>0</v>
      </c>
      <c r="Z30" s="22">
        <f t="shared" si="13"/>
        <v>0</v>
      </c>
      <c r="AA30" s="22">
        <f t="shared" si="13"/>
        <v>0</v>
      </c>
      <c r="AB30" s="22">
        <f t="shared" si="13"/>
        <v>0</v>
      </c>
      <c r="AC30" s="22">
        <f t="shared" si="13"/>
        <v>0</v>
      </c>
      <c r="AD30" s="22">
        <f t="shared" si="13"/>
        <v>0</v>
      </c>
      <c r="AE30" s="22">
        <f t="shared" si="13"/>
        <v>0</v>
      </c>
      <c r="AF30" s="58"/>
    </row>
    <row r="31" spans="1:32" s="50" customFormat="1" ht="17.25" customHeight="1">
      <c r="A31" s="6" t="s">
        <v>3</v>
      </c>
      <c r="B31" s="7">
        <f>B33+B32+B34+B35</f>
        <v>355.4</v>
      </c>
      <c r="C31" s="7">
        <f>C33+C32+C34+C35</f>
        <v>0</v>
      </c>
      <c r="D31" s="7">
        <f>D33+D32+D34+D35</f>
        <v>0</v>
      </c>
      <c r="E31" s="7">
        <f>E33+E32+E34+E35</f>
        <v>0</v>
      </c>
      <c r="F31" s="8">
        <f>E31/B31*100</f>
        <v>0</v>
      </c>
      <c r="G31" s="8" t="e">
        <f>E31/C31*100</f>
        <v>#DIV/0!</v>
      </c>
      <c r="H31" s="7">
        <f>H33+H32+H34+H35</f>
        <v>0</v>
      </c>
      <c r="I31" s="7">
        <f>I33+I32+I34+I35</f>
        <v>0</v>
      </c>
      <c r="J31" s="7">
        <f aca="true" t="shared" si="14" ref="J31:AE31">J33+J32+J34+J35</f>
        <v>0</v>
      </c>
      <c r="K31" s="7">
        <f t="shared" si="14"/>
        <v>0</v>
      </c>
      <c r="L31" s="7">
        <f t="shared" si="14"/>
        <v>0</v>
      </c>
      <c r="M31" s="7">
        <f t="shared" si="14"/>
        <v>0</v>
      </c>
      <c r="N31" s="7">
        <f t="shared" si="14"/>
        <v>0</v>
      </c>
      <c r="O31" s="7">
        <f t="shared" si="14"/>
        <v>0</v>
      </c>
      <c r="P31" s="7">
        <f t="shared" si="14"/>
        <v>0</v>
      </c>
      <c r="Q31" s="7">
        <f t="shared" si="14"/>
        <v>0</v>
      </c>
      <c r="R31" s="7">
        <f t="shared" si="14"/>
        <v>0</v>
      </c>
      <c r="S31" s="7">
        <f t="shared" si="14"/>
        <v>0</v>
      </c>
      <c r="T31" s="7">
        <f t="shared" si="14"/>
        <v>0</v>
      </c>
      <c r="U31" s="7">
        <f t="shared" si="14"/>
        <v>0</v>
      </c>
      <c r="V31" s="7">
        <f t="shared" si="14"/>
        <v>0</v>
      </c>
      <c r="W31" s="7">
        <f t="shared" si="14"/>
        <v>0</v>
      </c>
      <c r="X31" s="7">
        <f t="shared" si="14"/>
        <v>355.4</v>
      </c>
      <c r="Y31" s="7">
        <f t="shared" si="14"/>
        <v>0</v>
      </c>
      <c r="Z31" s="7">
        <f t="shared" si="14"/>
        <v>0</v>
      </c>
      <c r="AA31" s="7">
        <f t="shared" si="14"/>
        <v>0</v>
      </c>
      <c r="AB31" s="7">
        <f t="shared" si="14"/>
        <v>0</v>
      </c>
      <c r="AC31" s="7">
        <f t="shared" si="14"/>
        <v>0</v>
      </c>
      <c r="AD31" s="7">
        <f t="shared" si="14"/>
        <v>0</v>
      </c>
      <c r="AE31" s="8">
        <f t="shared" si="14"/>
        <v>0</v>
      </c>
      <c r="AF31" s="56"/>
    </row>
    <row r="32" spans="1:32" s="50" customFormat="1" ht="17.25" customHeight="1">
      <c r="A32" s="2" t="s">
        <v>4</v>
      </c>
      <c r="B32" s="7">
        <f>H32+J32+L32+N32+P32+R32+T32+V32+X32+Z32+AB32+AD32</f>
        <v>0</v>
      </c>
      <c r="C32" s="8">
        <f>H32</f>
        <v>0</v>
      </c>
      <c r="D32" s="8"/>
      <c r="E32" s="8">
        <f>I32+K32+M32+O32+Q32+S32+U32+W32+Y32+AA32+AC32+AE32+AG32</f>
        <v>0</v>
      </c>
      <c r="F32" s="8"/>
      <c r="G32" s="34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4"/>
      <c r="AF32" s="56"/>
    </row>
    <row r="33" spans="1:32" s="50" customFormat="1" ht="99" customHeight="1">
      <c r="A33" s="37" t="s">
        <v>5</v>
      </c>
      <c r="B33" s="7">
        <f>H33+J33+L33+N33+P33+R33+T33+V33+X33+Z33+AB33+AD33</f>
        <v>355.4</v>
      </c>
      <c r="C33" s="8">
        <f>H33</f>
        <v>0</v>
      </c>
      <c r="D33" s="8">
        <f>E33</f>
        <v>0</v>
      </c>
      <c r="E33" s="8">
        <f>I33+K33+M33+O33+Q33+S33+U33+W33+Y33+AA33+AC33+AE33+AG33</f>
        <v>0</v>
      </c>
      <c r="F33" s="8">
        <f>E33/B33*100</f>
        <v>0</v>
      </c>
      <c r="G33" s="8" t="e">
        <f>E33/C33*100</f>
        <v>#DIV/0!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/>
      <c r="P33" s="8">
        <v>0</v>
      </c>
      <c r="Q33" s="8"/>
      <c r="R33" s="8">
        <v>0</v>
      </c>
      <c r="S33" s="8"/>
      <c r="T33" s="8">
        <v>0</v>
      </c>
      <c r="U33" s="8"/>
      <c r="V33" s="8">
        <v>0</v>
      </c>
      <c r="W33" s="8"/>
      <c r="X33" s="8">
        <v>355.4</v>
      </c>
      <c r="Y33" s="8"/>
      <c r="Z33" s="8">
        <v>0</v>
      </c>
      <c r="AA33" s="8"/>
      <c r="AB33" s="8">
        <v>0</v>
      </c>
      <c r="AC33" s="8"/>
      <c r="AD33" s="8">
        <v>0</v>
      </c>
      <c r="AE33" s="8"/>
      <c r="AF33" s="1" t="s">
        <v>58</v>
      </c>
    </row>
    <row r="34" spans="1:32" s="50" customFormat="1" ht="17.25" customHeight="1">
      <c r="A34" s="2" t="s">
        <v>6</v>
      </c>
      <c r="B34" s="7">
        <f>H34+J34+L34+N34+P34+R34+T34+V34+X34+Z34+AB34+AD34</f>
        <v>0</v>
      </c>
      <c r="C34" s="8">
        <f>H34</f>
        <v>0</v>
      </c>
      <c r="D34" s="8"/>
      <c r="E34" s="8">
        <f>I34+K34+M34+O34+Q34+S34+U34+W34+Y34+AA34+AC34+AE34+AG34</f>
        <v>0</v>
      </c>
      <c r="F34" s="8"/>
      <c r="G34" s="34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4"/>
      <c r="AF34" s="56"/>
    </row>
    <row r="35" spans="1:32" s="50" customFormat="1" ht="17.25" customHeight="1">
      <c r="A35" s="2" t="s">
        <v>7</v>
      </c>
      <c r="B35" s="7">
        <f>H35+J35+L35+N35+P35+R35+T35+V35+X35+Z35+AB35+AD35</f>
        <v>0</v>
      </c>
      <c r="C35" s="8">
        <f>H35</f>
        <v>0</v>
      </c>
      <c r="D35" s="8"/>
      <c r="E35" s="8">
        <f>I35+K35+M35+O35+Q35+S35+U35+W35+Y35+AA35+AC35+AE35+AG35</f>
        <v>0</v>
      </c>
      <c r="F35" s="8"/>
      <c r="G35" s="34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51"/>
      <c r="U35" s="8"/>
      <c r="V35" s="8"/>
      <c r="W35" s="8"/>
      <c r="X35" s="8"/>
      <c r="Y35" s="8"/>
      <c r="Z35" s="8"/>
      <c r="AA35" s="8"/>
      <c r="AB35" s="8"/>
      <c r="AC35" s="8"/>
      <c r="AD35" s="8"/>
      <c r="AE35" s="4"/>
      <c r="AF35" s="56"/>
    </row>
    <row r="36" spans="1:32" s="50" customFormat="1" ht="90" customHeight="1">
      <c r="A36" s="5" t="s">
        <v>48</v>
      </c>
      <c r="B36" s="22">
        <f>B37</f>
        <v>774.265</v>
      </c>
      <c r="C36" s="22">
        <f>C37</f>
        <v>0</v>
      </c>
      <c r="D36" s="22">
        <f>D37</f>
        <v>0</v>
      </c>
      <c r="E36" s="22">
        <f>E37</f>
        <v>0</v>
      </c>
      <c r="F36" s="24">
        <f>E36/B36*100</f>
        <v>0</v>
      </c>
      <c r="G36" s="24" t="e">
        <f>E36/C36*100</f>
        <v>#DIV/0!</v>
      </c>
      <c r="H36" s="22">
        <f>H37</f>
        <v>0</v>
      </c>
      <c r="I36" s="22">
        <f>I37</f>
        <v>0</v>
      </c>
      <c r="J36" s="22">
        <f aca="true" t="shared" si="15" ref="J36:AE36">J37</f>
        <v>0</v>
      </c>
      <c r="K36" s="22">
        <f t="shared" si="15"/>
        <v>0</v>
      </c>
      <c r="L36" s="22">
        <f t="shared" si="15"/>
        <v>0</v>
      </c>
      <c r="M36" s="22">
        <f t="shared" si="15"/>
        <v>0</v>
      </c>
      <c r="N36" s="22">
        <f t="shared" si="15"/>
        <v>0</v>
      </c>
      <c r="O36" s="22">
        <f t="shared" si="15"/>
        <v>0</v>
      </c>
      <c r="P36" s="22">
        <f>P37</f>
        <v>4.34</v>
      </c>
      <c r="Q36" s="22">
        <f t="shared" si="15"/>
        <v>0</v>
      </c>
      <c r="R36" s="22">
        <f t="shared" si="15"/>
        <v>0</v>
      </c>
      <c r="S36" s="22">
        <f t="shared" si="15"/>
        <v>0</v>
      </c>
      <c r="T36" s="22">
        <f t="shared" si="15"/>
        <v>0</v>
      </c>
      <c r="U36" s="22">
        <f t="shared" si="15"/>
        <v>0</v>
      </c>
      <c r="V36" s="22">
        <f t="shared" si="15"/>
        <v>0</v>
      </c>
      <c r="W36" s="22">
        <f t="shared" si="15"/>
        <v>0</v>
      </c>
      <c r="X36" s="22">
        <f t="shared" si="15"/>
        <v>0</v>
      </c>
      <c r="Y36" s="22">
        <f t="shared" si="15"/>
        <v>0</v>
      </c>
      <c r="Z36" s="22">
        <f t="shared" si="15"/>
        <v>0</v>
      </c>
      <c r="AA36" s="22">
        <f t="shared" si="15"/>
        <v>0</v>
      </c>
      <c r="AB36" s="22">
        <f t="shared" si="15"/>
        <v>0</v>
      </c>
      <c r="AC36" s="22">
        <f t="shared" si="15"/>
        <v>0</v>
      </c>
      <c r="AD36" s="22">
        <f t="shared" si="15"/>
        <v>769.925</v>
      </c>
      <c r="AE36" s="22">
        <f t="shared" si="15"/>
        <v>0</v>
      </c>
      <c r="AF36" s="58"/>
    </row>
    <row r="37" spans="1:32" s="50" customFormat="1" ht="17.25" customHeight="1">
      <c r="A37" s="6" t="s">
        <v>3</v>
      </c>
      <c r="B37" s="7">
        <f>B39+B38+B40+B41</f>
        <v>774.265</v>
      </c>
      <c r="C37" s="7">
        <f>C39+C38+C40+C41</f>
        <v>0</v>
      </c>
      <c r="D37" s="7">
        <f>D39+D38+D40+D41</f>
        <v>0</v>
      </c>
      <c r="E37" s="7">
        <f>E39+E38+E40+E41</f>
        <v>0</v>
      </c>
      <c r="F37" s="8">
        <f>E37/B37*100</f>
        <v>0</v>
      </c>
      <c r="G37" s="8" t="e">
        <f>E37/C37*100</f>
        <v>#DIV/0!</v>
      </c>
      <c r="H37" s="7">
        <f>H39+H38+H40+H41</f>
        <v>0</v>
      </c>
      <c r="I37" s="7">
        <f>I39+I38+I40+I41</f>
        <v>0</v>
      </c>
      <c r="J37" s="7">
        <f aca="true" t="shared" si="16" ref="J37:AE37">J39+J38+J40+J41</f>
        <v>0</v>
      </c>
      <c r="K37" s="7">
        <f t="shared" si="16"/>
        <v>0</v>
      </c>
      <c r="L37" s="7">
        <f t="shared" si="16"/>
        <v>0</v>
      </c>
      <c r="M37" s="7">
        <f t="shared" si="16"/>
        <v>0</v>
      </c>
      <c r="N37" s="7">
        <f t="shared" si="16"/>
        <v>0</v>
      </c>
      <c r="O37" s="7">
        <f t="shared" si="16"/>
        <v>0</v>
      </c>
      <c r="P37" s="7">
        <f>P38+P39+P40+P41</f>
        <v>4.34</v>
      </c>
      <c r="Q37" s="7">
        <f t="shared" si="16"/>
        <v>0</v>
      </c>
      <c r="R37" s="7">
        <f t="shared" si="16"/>
        <v>0</v>
      </c>
      <c r="S37" s="7">
        <f t="shared" si="16"/>
        <v>0</v>
      </c>
      <c r="T37" s="7">
        <f t="shared" si="16"/>
        <v>0</v>
      </c>
      <c r="U37" s="7">
        <f t="shared" si="16"/>
        <v>0</v>
      </c>
      <c r="V37" s="7">
        <f>V39+V38+V40+V41</f>
        <v>0</v>
      </c>
      <c r="W37" s="7">
        <f t="shared" si="16"/>
        <v>0</v>
      </c>
      <c r="X37" s="7">
        <f t="shared" si="16"/>
        <v>0</v>
      </c>
      <c r="Y37" s="7">
        <f t="shared" si="16"/>
        <v>0</v>
      </c>
      <c r="Z37" s="7">
        <f t="shared" si="16"/>
        <v>0</v>
      </c>
      <c r="AA37" s="7">
        <f t="shared" si="16"/>
        <v>0</v>
      </c>
      <c r="AB37" s="7">
        <f t="shared" si="16"/>
        <v>0</v>
      </c>
      <c r="AC37" s="7">
        <f t="shared" si="16"/>
        <v>0</v>
      </c>
      <c r="AD37" s="7">
        <f t="shared" si="16"/>
        <v>769.925</v>
      </c>
      <c r="AE37" s="8">
        <f t="shared" si="16"/>
        <v>0</v>
      </c>
      <c r="AF37" s="56"/>
    </row>
    <row r="38" spans="1:32" s="50" customFormat="1" ht="17.25" customHeight="1">
      <c r="A38" s="2" t="s">
        <v>4</v>
      </c>
      <c r="B38" s="7">
        <f>H38+J38+L38+N38+P38+R38+T38+V38+X38+Z38+AB38+AD38</f>
        <v>0</v>
      </c>
      <c r="C38" s="8">
        <f>H38</f>
        <v>0</v>
      </c>
      <c r="D38" s="8"/>
      <c r="E38" s="8">
        <f>I38+K38+M38+O38+Q38+S38+U38+W38+Y38+AA38+AC38+AE38+AG38</f>
        <v>0</v>
      </c>
      <c r="F38" s="8"/>
      <c r="G38" s="34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4"/>
      <c r="AF38" s="56"/>
    </row>
    <row r="39" spans="1:32" s="50" customFormat="1" ht="17.25" customHeight="1">
      <c r="A39" s="2" t="s">
        <v>5</v>
      </c>
      <c r="B39" s="7">
        <f>H39+J39+L39+N39+P39+R39+T39+V39+X39+Z39+AB39+AD39</f>
        <v>0</v>
      </c>
      <c r="C39" s="8">
        <f>H39</f>
        <v>0</v>
      </c>
      <c r="D39" s="8"/>
      <c r="E39" s="8">
        <f>I39+K39+M39+O39+Q39+S39+U39+W39+Y39+AA39+AC39+AE39+AG39</f>
        <v>0</v>
      </c>
      <c r="F39" s="8" t="e">
        <f>E39/B39*100</f>
        <v>#DIV/0!</v>
      </c>
      <c r="G39" s="8" t="e">
        <f>E39/C39*100</f>
        <v>#DIV/0!</v>
      </c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56"/>
    </row>
    <row r="40" spans="1:32" s="50" customFormat="1" ht="17.25" customHeight="1">
      <c r="A40" s="2" t="s">
        <v>6</v>
      </c>
      <c r="B40" s="7">
        <f>H40+J40+L40+N40+P40+R40+T40+V40+X40+Z40+AB40+AD40</f>
        <v>0</v>
      </c>
      <c r="C40" s="8">
        <f>H40</f>
        <v>0</v>
      </c>
      <c r="D40" s="8"/>
      <c r="E40" s="8">
        <f>I40+K40+M40+O40+Q40+S40+U40+W40+Y40+AA40+AC40+AE40+AG40</f>
        <v>0</v>
      </c>
      <c r="F40" s="8"/>
      <c r="G40" s="34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4"/>
      <c r="AF40" s="56"/>
    </row>
    <row r="41" spans="1:32" s="50" customFormat="1" ht="129.75" customHeight="1">
      <c r="A41" s="37" t="s">
        <v>7</v>
      </c>
      <c r="B41" s="7">
        <f>H41+J41+L41+N41+P41+R41+T41+V41+X41+Z41+AB41+AD41</f>
        <v>774.265</v>
      </c>
      <c r="C41" s="8">
        <f>H41</f>
        <v>0</v>
      </c>
      <c r="D41" s="8">
        <f>E41</f>
        <v>0</v>
      </c>
      <c r="E41" s="8">
        <f>I41+K41+M41+O41+Q41+S41+U41+W41+Y41+AA41+AC41+AE41+AG41</f>
        <v>0</v>
      </c>
      <c r="F41" s="8"/>
      <c r="G41" s="34"/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/>
      <c r="P41" s="8">
        <v>4.34</v>
      </c>
      <c r="Q41" s="8"/>
      <c r="R41" s="8">
        <v>0</v>
      </c>
      <c r="S41" s="8"/>
      <c r="T41" s="51">
        <v>0</v>
      </c>
      <c r="U41" s="8"/>
      <c r="V41" s="8">
        <v>0</v>
      </c>
      <c r="W41" s="8"/>
      <c r="X41" s="8">
        <v>0</v>
      </c>
      <c r="Y41" s="8"/>
      <c r="Z41" s="8">
        <v>0</v>
      </c>
      <c r="AA41" s="8"/>
      <c r="AB41" s="8">
        <v>0</v>
      </c>
      <c r="AC41" s="8"/>
      <c r="AD41" s="8">
        <v>769.925</v>
      </c>
      <c r="AE41" s="4"/>
      <c r="AF41" s="1" t="s">
        <v>59</v>
      </c>
    </row>
    <row r="42" spans="1:32" s="50" customFormat="1" ht="97.5" customHeight="1">
      <c r="A42" s="5" t="s">
        <v>49</v>
      </c>
      <c r="B42" s="22">
        <f>B43</f>
        <v>5487.49948</v>
      </c>
      <c r="C42" s="22">
        <f>C43</f>
        <v>0</v>
      </c>
      <c r="D42" s="22">
        <f>D43</f>
        <v>0</v>
      </c>
      <c r="E42" s="22">
        <f>E43</f>
        <v>0</v>
      </c>
      <c r="F42" s="24">
        <f>E42/B42*100</f>
        <v>0</v>
      </c>
      <c r="G42" s="24" t="e">
        <f>E42/C42*100</f>
        <v>#DIV/0!</v>
      </c>
      <c r="H42" s="22">
        <f>H43</f>
        <v>0</v>
      </c>
      <c r="I42" s="22">
        <f>I43</f>
        <v>0</v>
      </c>
      <c r="J42" s="22">
        <f aca="true" t="shared" si="17" ref="J42:AE42">J43</f>
        <v>0</v>
      </c>
      <c r="K42" s="22">
        <f t="shared" si="17"/>
        <v>0</v>
      </c>
      <c r="L42" s="22">
        <f t="shared" si="17"/>
        <v>0</v>
      </c>
      <c r="M42" s="22">
        <f t="shared" si="17"/>
        <v>0</v>
      </c>
      <c r="N42" s="22">
        <f t="shared" si="17"/>
        <v>0</v>
      </c>
      <c r="O42" s="22">
        <f t="shared" si="17"/>
        <v>0</v>
      </c>
      <c r="P42" s="22">
        <f>P43</f>
        <v>0</v>
      </c>
      <c r="Q42" s="22">
        <f t="shared" si="17"/>
        <v>0</v>
      </c>
      <c r="R42" s="22">
        <f t="shared" si="17"/>
        <v>0</v>
      </c>
      <c r="S42" s="22">
        <f t="shared" si="17"/>
        <v>0</v>
      </c>
      <c r="T42" s="22">
        <f t="shared" si="17"/>
        <v>0</v>
      </c>
      <c r="U42" s="22">
        <f t="shared" si="17"/>
        <v>0</v>
      </c>
      <c r="V42" s="22">
        <f t="shared" si="17"/>
        <v>2743.746</v>
      </c>
      <c r="W42" s="22">
        <f t="shared" si="17"/>
        <v>0</v>
      </c>
      <c r="X42" s="22">
        <f t="shared" si="17"/>
        <v>2743.746</v>
      </c>
      <c r="Y42" s="22">
        <f t="shared" si="17"/>
        <v>0</v>
      </c>
      <c r="Z42" s="22">
        <f t="shared" si="17"/>
        <v>0</v>
      </c>
      <c r="AA42" s="22">
        <f t="shared" si="17"/>
        <v>0</v>
      </c>
      <c r="AB42" s="22">
        <f t="shared" si="17"/>
        <v>0</v>
      </c>
      <c r="AC42" s="22">
        <f t="shared" si="17"/>
        <v>0</v>
      </c>
      <c r="AD42" s="22">
        <f t="shared" si="17"/>
        <v>0.00748</v>
      </c>
      <c r="AE42" s="22">
        <f t="shared" si="17"/>
        <v>0</v>
      </c>
      <c r="AF42" s="39"/>
    </row>
    <row r="43" spans="1:32" s="50" customFormat="1" ht="17.25" customHeight="1">
      <c r="A43" s="6" t="s">
        <v>3</v>
      </c>
      <c r="B43" s="7">
        <f>B45+B44+B46+B47</f>
        <v>5487.49948</v>
      </c>
      <c r="C43" s="7">
        <f>C45+C44+C46+C47</f>
        <v>0</v>
      </c>
      <c r="D43" s="7">
        <f>D45+D44+D46+D47</f>
        <v>0</v>
      </c>
      <c r="E43" s="7">
        <f>E45+E44+E46+E47</f>
        <v>0</v>
      </c>
      <c r="F43" s="8">
        <f>E43/B43*100</f>
        <v>0</v>
      </c>
      <c r="G43" s="8" t="e">
        <f>E43/C43*100</f>
        <v>#DIV/0!</v>
      </c>
      <c r="H43" s="7">
        <f aca="true" t="shared" si="18" ref="H43:O43">H45+H44+H46+H47</f>
        <v>0</v>
      </c>
      <c r="I43" s="7">
        <f t="shared" si="18"/>
        <v>0</v>
      </c>
      <c r="J43" s="7">
        <f t="shared" si="18"/>
        <v>0</v>
      </c>
      <c r="K43" s="7">
        <f t="shared" si="18"/>
        <v>0</v>
      </c>
      <c r="L43" s="7">
        <f t="shared" si="18"/>
        <v>0</v>
      </c>
      <c r="M43" s="7">
        <f t="shared" si="18"/>
        <v>0</v>
      </c>
      <c r="N43" s="7">
        <f t="shared" si="18"/>
        <v>0</v>
      </c>
      <c r="O43" s="7">
        <f t="shared" si="18"/>
        <v>0</v>
      </c>
      <c r="P43" s="7">
        <f>P44+P45+P46+P47</f>
        <v>0</v>
      </c>
      <c r="Q43" s="7">
        <f aca="true" t="shared" si="19" ref="Q43:AE43">Q45+Q44+Q46+Q47</f>
        <v>0</v>
      </c>
      <c r="R43" s="7">
        <f t="shared" si="19"/>
        <v>0</v>
      </c>
      <c r="S43" s="7">
        <f t="shared" si="19"/>
        <v>0</v>
      </c>
      <c r="T43" s="7">
        <f t="shared" si="19"/>
        <v>0</v>
      </c>
      <c r="U43" s="7">
        <f t="shared" si="19"/>
        <v>0</v>
      </c>
      <c r="V43" s="7">
        <f t="shared" si="19"/>
        <v>2743.746</v>
      </c>
      <c r="W43" s="7">
        <f t="shared" si="19"/>
        <v>0</v>
      </c>
      <c r="X43" s="7">
        <f t="shared" si="19"/>
        <v>2743.746</v>
      </c>
      <c r="Y43" s="7">
        <f t="shared" si="19"/>
        <v>0</v>
      </c>
      <c r="Z43" s="7">
        <f t="shared" si="19"/>
        <v>0</v>
      </c>
      <c r="AA43" s="7">
        <f t="shared" si="19"/>
        <v>0</v>
      </c>
      <c r="AB43" s="7">
        <f t="shared" si="19"/>
        <v>0</v>
      </c>
      <c r="AC43" s="7">
        <f t="shared" si="19"/>
        <v>0</v>
      </c>
      <c r="AD43" s="7">
        <f t="shared" si="19"/>
        <v>0.00748</v>
      </c>
      <c r="AE43" s="8">
        <f t="shared" si="19"/>
        <v>0</v>
      </c>
      <c r="AF43" s="1"/>
    </row>
    <row r="44" spans="1:32" s="50" customFormat="1" ht="17.25" customHeight="1">
      <c r="A44" s="2" t="s">
        <v>4</v>
      </c>
      <c r="B44" s="7">
        <f>H44+J44+L44+N44+P44+R44+T44+V44+X44+Z44+AB44+AD44</f>
        <v>0</v>
      </c>
      <c r="C44" s="8">
        <f>H44</f>
        <v>0</v>
      </c>
      <c r="D44" s="8"/>
      <c r="E44" s="8">
        <f>I44+K44+M44+O44+Q44+S44+U44+W44+Y44+AA44+AC44+AE44+AG44</f>
        <v>0</v>
      </c>
      <c r="F44" s="8"/>
      <c r="G44" s="34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4"/>
      <c r="AF44" s="1"/>
    </row>
    <row r="45" spans="1:32" s="50" customFormat="1" ht="39.75" customHeight="1">
      <c r="A45" s="2" t="s">
        <v>5</v>
      </c>
      <c r="B45" s="7">
        <f>H45+J45+L45+N45+P45+R45+T45+V45+X45+Z45+AB45+AD45</f>
        <v>5487.49948</v>
      </c>
      <c r="C45" s="8">
        <f>H45</f>
        <v>0</v>
      </c>
      <c r="D45" s="8">
        <f>E45</f>
        <v>0</v>
      </c>
      <c r="E45" s="8">
        <f>I45+K45+M45+O45+Q45+S45+U45+W45+Y45+AA45+AC45+AE45+AG45</f>
        <v>0</v>
      </c>
      <c r="F45" s="8">
        <f>E45/B45*100</f>
        <v>0</v>
      </c>
      <c r="G45" s="8" t="e">
        <f>E45/C45*100</f>
        <v>#DIV/0!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/>
      <c r="P45" s="8">
        <v>0</v>
      </c>
      <c r="Q45" s="8"/>
      <c r="R45" s="8">
        <v>0</v>
      </c>
      <c r="S45" s="8"/>
      <c r="T45" s="8">
        <v>0</v>
      </c>
      <c r="U45" s="8"/>
      <c r="V45" s="8">
        <v>2743.746</v>
      </c>
      <c r="W45" s="8"/>
      <c r="X45" s="8">
        <v>2743.746</v>
      </c>
      <c r="Y45" s="8"/>
      <c r="Z45" s="8">
        <v>0</v>
      </c>
      <c r="AA45" s="8"/>
      <c r="AB45" s="8">
        <v>0</v>
      </c>
      <c r="AC45" s="8"/>
      <c r="AD45" s="8">
        <v>0.00748</v>
      </c>
      <c r="AE45" s="8"/>
      <c r="AF45" s="1" t="s">
        <v>60</v>
      </c>
    </row>
    <row r="46" spans="1:32" s="50" customFormat="1" ht="17.25" customHeight="1">
      <c r="A46" s="2" t="s">
        <v>6</v>
      </c>
      <c r="B46" s="7">
        <f>H46+J46+L46+N46+P46+R46+T46+V46+X46+Z46+AB46+AD46</f>
        <v>0</v>
      </c>
      <c r="C46" s="8">
        <f>H46</f>
        <v>0</v>
      </c>
      <c r="D46" s="8"/>
      <c r="E46" s="8">
        <f>I46+K46+M46+O46+Q46+S46+U46+W46+Y46+AA46+AC46+AE46+AG46</f>
        <v>0</v>
      </c>
      <c r="F46" s="8"/>
      <c r="G46" s="34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4"/>
      <c r="AF46" s="1"/>
    </row>
    <row r="47" spans="1:32" s="50" customFormat="1" ht="18.75">
      <c r="A47" s="37" t="s">
        <v>7</v>
      </c>
      <c r="B47" s="7">
        <f>H47+J47+L47+N47+P47+R47+T47+V47+X47+Z47+AB47+AD47</f>
        <v>0</v>
      </c>
      <c r="C47" s="8">
        <f>H47</f>
        <v>0</v>
      </c>
      <c r="D47" s="8"/>
      <c r="E47" s="8">
        <f>I47+K47+M47+O47+Q47+S47+U47+W47+Y47+AA47+AC47+AE47+AG47</f>
        <v>0</v>
      </c>
      <c r="F47" s="8"/>
      <c r="G47" s="34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51"/>
      <c r="U47" s="8"/>
      <c r="V47" s="8"/>
      <c r="W47" s="8"/>
      <c r="X47" s="8"/>
      <c r="Y47" s="8"/>
      <c r="Z47" s="8"/>
      <c r="AA47" s="8"/>
      <c r="AB47" s="8"/>
      <c r="AC47" s="8"/>
      <c r="AD47" s="8"/>
      <c r="AE47" s="4"/>
      <c r="AF47" s="1"/>
    </row>
    <row r="48" spans="1:32" s="50" customFormat="1" ht="58.5" customHeight="1">
      <c r="A48" s="44" t="s">
        <v>43</v>
      </c>
      <c r="B48" s="16">
        <f aca="true" t="shared" si="20" ref="B48:E49">B49</f>
        <v>520.7</v>
      </c>
      <c r="C48" s="16">
        <f t="shared" si="20"/>
        <v>0</v>
      </c>
      <c r="D48" s="16">
        <f t="shared" si="20"/>
        <v>0</v>
      </c>
      <c r="E48" s="16">
        <f t="shared" si="20"/>
        <v>0</v>
      </c>
      <c r="F48" s="17">
        <f>E48/B48*100</f>
        <v>0</v>
      </c>
      <c r="G48" s="17"/>
      <c r="H48" s="16">
        <f aca="true" t="shared" si="21" ref="H48:Q49">H49</f>
        <v>0</v>
      </c>
      <c r="I48" s="16">
        <f t="shared" si="21"/>
        <v>0</v>
      </c>
      <c r="J48" s="16">
        <f t="shared" si="21"/>
        <v>0</v>
      </c>
      <c r="K48" s="16">
        <f t="shared" si="21"/>
        <v>0</v>
      </c>
      <c r="L48" s="16">
        <f t="shared" si="21"/>
        <v>0</v>
      </c>
      <c r="M48" s="16">
        <f t="shared" si="21"/>
        <v>0</v>
      </c>
      <c r="N48" s="16">
        <f t="shared" si="21"/>
        <v>0</v>
      </c>
      <c r="O48" s="16">
        <f t="shared" si="21"/>
        <v>0</v>
      </c>
      <c r="P48" s="16">
        <f t="shared" si="21"/>
        <v>0</v>
      </c>
      <c r="Q48" s="16">
        <f t="shared" si="21"/>
        <v>0</v>
      </c>
      <c r="R48" s="16">
        <f aca="true" t="shared" si="22" ref="R48:AA49">R49</f>
        <v>0</v>
      </c>
      <c r="S48" s="16">
        <f t="shared" si="22"/>
        <v>0</v>
      </c>
      <c r="T48" s="16">
        <f t="shared" si="22"/>
        <v>520.7</v>
      </c>
      <c r="U48" s="16">
        <f t="shared" si="22"/>
        <v>0</v>
      </c>
      <c r="V48" s="16">
        <f t="shared" si="22"/>
        <v>0</v>
      </c>
      <c r="W48" s="16">
        <f t="shared" si="22"/>
        <v>0</v>
      </c>
      <c r="X48" s="16">
        <f t="shared" si="22"/>
        <v>0</v>
      </c>
      <c r="Y48" s="16">
        <f t="shared" si="22"/>
        <v>0</v>
      </c>
      <c r="Z48" s="16">
        <f t="shared" si="22"/>
        <v>0</v>
      </c>
      <c r="AA48" s="16">
        <f t="shared" si="22"/>
        <v>0</v>
      </c>
      <c r="AB48" s="16">
        <f aca="true" t="shared" si="23" ref="AB48:AE49">AB49</f>
        <v>0</v>
      </c>
      <c r="AC48" s="16">
        <f t="shared" si="23"/>
        <v>0</v>
      </c>
      <c r="AD48" s="16">
        <f t="shared" si="23"/>
        <v>0</v>
      </c>
      <c r="AE48" s="16">
        <f t="shared" si="23"/>
        <v>0</v>
      </c>
      <c r="AF48" s="68"/>
    </row>
    <row r="49" spans="1:32" s="50" customFormat="1" ht="66" customHeight="1">
      <c r="A49" s="5" t="s">
        <v>50</v>
      </c>
      <c r="B49" s="22">
        <f t="shared" si="20"/>
        <v>520.7</v>
      </c>
      <c r="C49" s="22">
        <f t="shared" si="20"/>
        <v>0</v>
      </c>
      <c r="D49" s="22">
        <f t="shared" si="20"/>
        <v>0</v>
      </c>
      <c r="E49" s="22">
        <f t="shared" si="20"/>
        <v>0</v>
      </c>
      <c r="F49" s="24">
        <f>E49/B49*100</f>
        <v>0</v>
      </c>
      <c r="G49" s="24"/>
      <c r="H49" s="22">
        <f t="shared" si="21"/>
        <v>0</v>
      </c>
      <c r="I49" s="22">
        <f t="shared" si="21"/>
        <v>0</v>
      </c>
      <c r="J49" s="22">
        <f t="shared" si="21"/>
        <v>0</v>
      </c>
      <c r="K49" s="22">
        <f t="shared" si="21"/>
        <v>0</v>
      </c>
      <c r="L49" s="22">
        <f t="shared" si="21"/>
        <v>0</v>
      </c>
      <c r="M49" s="22">
        <f t="shared" si="21"/>
        <v>0</v>
      </c>
      <c r="N49" s="22">
        <f t="shared" si="21"/>
        <v>0</v>
      </c>
      <c r="O49" s="22">
        <f t="shared" si="21"/>
        <v>0</v>
      </c>
      <c r="P49" s="22">
        <f t="shared" si="21"/>
        <v>0</v>
      </c>
      <c r="Q49" s="22">
        <f t="shared" si="21"/>
        <v>0</v>
      </c>
      <c r="R49" s="22">
        <f t="shared" si="22"/>
        <v>0</v>
      </c>
      <c r="S49" s="22">
        <f t="shared" si="22"/>
        <v>0</v>
      </c>
      <c r="T49" s="22">
        <f t="shared" si="22"/>
        <v>520.7</v>
      </c>
      <c r="U49" s="22">
        <f t="shared" si="22"/>
        <v>0</v>
      </c>
      <c r="V49" s="22">
        <f t="shared" si="22"/>
        <v>0</v>
      </c>
      <c r="W49" s="22">
        <f t="shared" si="22"/>
        <v>0</v>
      </c>
      <c r="X49" s="22">
        <f t="shared" si="22"/>
        <v>0</v>
      </c>
      <c r="Y49" s="22">
        <f t="shared" si="22"/>
        <v>0</v>
      </c>
      <c r="Z49" s="22">
        <f t="shared" si="22"/>
        <v>0</v>
      </c>
      <c r="AA49" s="22">
        <f t="shared" si="22"/>
        <v>0</v>
      </c>
      <c r="AB49" s="22">
        <f t="shared" si="23"/>
        <v>0</v>
      </c>
      <c r="AC49" s="22">
        <f t="shared" si="23"/>
        <v>0</v>
      </c>
      <c r="AD49" s="22">
        <f t="shared" si="23"/>
        <v>0</v>
      </c>
      <c r="AE49" s="22">
        <f t="shared" si="23"/>
        <v>0</v>
      </c>
      <c r="AF49" s="1"/>
    </row>
    <row r="50" spans="1:32" s="50" customFormat="1" ht="18.75">
      <c r="A50" s="6" t="s">
        <v>3</v>
      </c>
      <c r="B50" s="7">
        <f>B52+B51+B53+B54</f>
        <v>520.7</v>
      </c>
      <c r="C50" s="7">
        <f>C52+C51+C53+C54</f>
        <v>0</v>
      </c>
      <c r="D50" s="7">
        <f>D52+D51+D53+D54</f>
        <v>0</v>
      </c>
      <c r="E50" s="7">
        <f>E52+E51+E53+E54</f>
        <v>0</v>
      </c>
      <c r="F50" s="8">
        <f>E50/B50*100</f>
        <v>0</v>
      </c>
      <c r="G50" s="8"/>
      <c r="H50" s="7">
        <f>H52+H51+H53+H54</f>
        <v>0</v>
      </c>
      <c r="I50" s="7">
        <f>I52+I51+I53+I54</f>
        <v>0</v>
      </c>
      <c r="J50" s="7">
        <f aca="true" t="shared" si="24" ref="J50:AE50">J52+J51+J53+J54</f>
        <v>0</v>
      </c>
      <c r="K50" s="7">
        <f t="shared" si="24"/>
        <v>0</v>
      </c>
      <c r="L50" s="7">
        <f t="shared" si="24"/>
        <v>0</v>
      </c>
      <c r="M50" s="7">
        <f t="shared" si="24"/>
        <v>0</v>
      </c>
      <c r="N50" s="7">
        <f t="shared" si="24"/>
        <v>0</v>
      </c>
      <c r="O50" s="7">
        <f t="shared" si="24"/>
        <v>0</v>
      </c>
      <c r="P50" s="7">
        <f t="shared" si="24"/>
        <v>0</v>
      </c>
      <c r="Q50" s="7">
        <f t="shared" si="24"/>
        <v>0</v>
      </c>
      <c r="R50" s="7">
        <f t="shared" si="24"/>
        <v>0</v>
      </c>
      <c r="S50" s="7">
        <f t="shared" si="24"/>
        <v>0</v>
      </c>
      <c r="T50" s="7">
        <f t="shared" si="24"/>
        <v>520.7</v>
      </c>
      <c r="U50" s="7">
        <f t="shared" si="24"/>
        <v>0</v>
      </c>
      <c r="V50" s="7">
        <f t="shared" si="24"/>
        <v>0</v>
      </c>
      <c r="W50" s="7">
        <f t="shared" si="24"/>
        <v>0</v>
      </c>
      <c r="X50" s="7">
        <f t="shared" si="24"/>
        <v>0</v>
      </c>
      <c r="Y50" s="7">
        <f t="shared" si="24"/>
        <v>0</v>
      </c>
      <c r="Z50" s="7">
        <f t="shared" si="24"/>
        <v>0</v>
      </c>
      <c r="AA50" s="7">
        <f t="shared" si="24"/>
        <v>0</v>
      </c>
      <c r="AB50" s="7">
        <f t="shared" si="24"/>
        <v>0</v>
      </c>
      <c r="AC50" s="7">
        <f t="shared" si="24"/>
        <v>0</v>
      </c>
      <c r="AD50" s="7">
        <f t="shared" si="24"/>
        <v>0</v>
      </c>
      <c r="AE50" s="8">
        <f t="shared" si="24"/>
        <v>0</v>
      </c>
      <c r="AF50" s="1"/>
    </row>
    <row r="51" spans="1:32" s="50" customFormat="1" ht="18.75">
      <c r="A51" s="2" t="s">
        <v>4</v>
      </c>
      <c r="B51" s="7">
        <f>H51+J51+L51+N51+P51+R51+T51+V51+X51+Z51+AB51+AD51</f>
        <v>0</v>
      </c>
      <c r="C51" s="8">
        <f>H51</f>
        <v>0</v>
      </c>
      <c r="D51" s="8"/>
      <c r="E51" s="8">
        <f>I51+K51+M51+O51+Q51+S51+U51+W51+Y51+AA51+AC51+AE51+AG51</f>
        <v>0</v>
      </c>
      <c r="F51" s="8"/>
      <c r="G51" s="34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4"/>
      <c r="AF51" s="1"/>
    </row>
    <row r="52" spans="1:32" s="50" customFormat="1" ht="18.75">
      <c r="A52" s="2" t="s">
        <v>5</v>
      </c>
      <c r="B52" s="7">
        <f>H52+J52+L52+N52+P52+R52+T52+V52+X52+Z52+AB52+AD52</f>
        <v>520.7</v>
      </c>
      <c r="C52" s="8">
        <f>H52</f>
        <v>0</v>
      </c>
      <c r="D52" s="8">
        <f>E52</f>
        <v>0</v>
      </c>
      <c r="E52" s="8">
        <f>I52+K52+M52+O52+Q52+S52+U52+W52+Y52+AA52+AC52+AE52+AG52</f>
        <v>0</v>
      </c>
      <c r="F52" s="8">
        <f>E52/B52*100</f>
        <v>0</v>
      </c>
      <c r="G52" s="8"/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/>
      <c r="O52" s="8"/>
      <c r="P52" s="8"/>
      <c r="Q52" s="8"/>
      <c r="R52" s="8"/>
      <c r="S52" s="8"/>
      <c r="T52" s="8">
        <v>520.7</v>
      </c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1"/>
    </row>
    <row r="53" spans="1:32" s="50" customFormat="1" ht="18.75">
      <c r="A53" s="2" t="s">
        <v>6</v>
      </c>
      <c r="B53" s="7">
        <f>H53+J53+L53+N53+P53+R53+T53+V53+X53+Z53+AB53+AD53</f>
        <v>0</v>
      </c>
      <c r="C53" s="8">
        <f>H53</f>
        <v>0</v>
      </c>
      <c r="D53" s="8"/>
      <c r="E53" s="8">
        <f>I53+K53+M53+O53+Q53+S53+U53+W53+Y53+AA53+AC53+AE53+AG53</f>
        <v>0</v>
      </c>
      <c r="F53" s="8"/>
      <c r="G53" s="34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4"/>
      <c r="AF53" s="56"/>
    </row>
    <row r="54" spans="1:32" s="50" customFormat="1" ht="18.75">
      <c r="A54" s="2" t="s">
        <v>7</v>
      </c>
      <c r="B54" s="7">
        <f>H54+J54+L54+N54+P54+R54+T54+V54+X54+Z54+AB54+AD54</f>
        <v>0</v>
      </c>
      <c r="C54" s="8">
        <f>H54</f>
        <v>0</v>
      </c>
      <c r="D54" s="8"/>
      <c r="E54" s="8">
        <f>I54+K54+M54+O54+Q54+S54+U54+W54+Y54+AA54+AC54+AE54+AG54</f>
        <v>0</v>
      </c>
      <c r="F54" s="8"/>
      <c r="G54" s="34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4"/>
      <c r="AF54" s="56"/>
    </row>
    <row r="55" spans="1:32" s="50" customFormat="1" ht="75">
      <c r="A55" s="18" t="s">
        <v>44</v>
      </c>
      <c r="B55" s="16">
        <f aca="true" t="shared" si="25" ref="B55:E56">B56</f>
        <v>370.9</v>
      </c>
      <c r="C55" s="16">
        <f t="shared" si="25"/>
        <v>0</v>
      </c>
      <c r="D55" s="16">
        <f t="shared" si="25"/>
        <v>0</v>
      </c>
      <c r="E55" s="16">
        <f t="shared" si="25"/>
        <v>0</v>
      </c>
      <c r="F55" s="17">
        <f>E55/B55*100</f>
        <v>0</v>
      </c>
      <c r="G55" s="17"/>
      <c r="H55" s="16">
        <f aca="true" t="shared" si="26" ref="H55:P56">H56</f>
        <v>0</v>
      </c>
      <c r="I55" s="16">
        <f t="shared" si="26"/>
        <v>0</v>
      </c>
      <c r="J55" s="16">
        <f t="shared" si="26"/>
        <v>0</v>
      </c>
      <c r="K55" s="16">
        <f t="shared" si="26"/>
        <v>0</v>
      </c>
      <c r="L55" s="16">
        <f t="shared" si="26"/>
        <v>0</v>
      </c>
      <c r="M55" s="16">
        <f t="shared" si="26"/>
        <v>0</v>
      </c>
      <c r="N55" s="16">
        <f t="shared" si="26"/>
        <v>0</v>
      </c>
      <c r="O55" s="16">
        <f t="shared" si="26"/>
        <v>0</v>
      </c>
      <c r="P55" s="16">
        <f t="shared" si="26"/>
        <v>0</v>
      </c>
      <c r="Q55" s="16">
        <v>0</v>
      </c>
      <c r="R55" s="16">
        <f aca="true" t="shared" si="27" ref="R55:AE56">R56</f>
        <v>0</v>
      </c>
      <c r="S55" s="16">
        <f t="shared" si="27"/>
        <v>0</v>
      </c>
      <c r="T55" s="16">
        <f t="shared" si="27"/>
        <v>370.9</v>
      </c>
      <c r="U55" s="16">
        <f t="shared" si="27"/>
        <v>0</v>
      </c>
      <c r="V55" s="16">
        <f t="shared" si="27"/>
        <v>0</v>
      </c>
      <c r="W55" s="16">
        <f t="shared" si="27"/>
        <v>0</v>
      </c>
      <c r="X55" s="16">
        <f t="shared" si="27"/>
        <v>0</v>
      </c>
      <c r="Y55" s="16">
        <f t="shared" si="27"/>
        <v>0</v>
      </c>
      <c r="Z55" s="16">
        <f t="shared" si="27"/>
        <v>0</v>
      </c>
      <c r="AA55" s="16">
        <f t="shared" si="27"/>
        <v>0</v>
      </c>
      <c r="AB55" s="16">
        <f t="shared" si="27"/>
        <v>0</v>
      </c>
      <c r="AC55" s="16">
        <f t="shared" si="27"/>
        <v>0</v>
      </c>
      <c r="AD55" s="16">
        <f t="shared" si="27"/>
        <v>0</v>
      </c>
      <c r="AE55" s="16">
        <f t="shared" si="27"/>
        <v>0</v>
      </c>
      <c r="AF55" s="59"/>
    </row>
    <row r="56" spans="1:32" s="43" customFormat="1" ht="112.5" customHeight="1">
      <c r="A56" s="45" t="s">
        <v>51</v>
      </c>
      <c r="B56" s="22">
        <f t="shared" si="25"/>
        <v>370.9</v>
      </c>
      <c r="C56" s="22">
        <f t="shared" si="25"/>
        <v>0</v>
      </c>
      <c r="D56" s="22">
        <f t="shared" si="25"/>
        <v>0</v>
      </c>
      <c r="E56" s="22">
        <f t="shared" si="25"/>
        <v>0</v>
      </c>
      <c r="F56" s="24">
        <f>E56/B56*100</f>
        <v>0</v>
      </c>
      <c r="G56" s="24"/>
      <c r="H56" s="22">
        <f t="shared" si="26"/>
        <v>0</v>
      </c>
      <c r="I56" s="22">
        <f t="shared" si="26"/>
        <v>0</v>
      </c>
      <c r="J56" s="22">
        <f t="shared" si="26"/>
        <v>0</v>
      </c>
      <c r="K56" s="22">
        <f t="shared" si="26"/>
        <v>0</v>
      </c>
      <c r="L56" s="22">
        <f t="shared" si="26"/>
        <v>0</v>
      </c>
      <c r="M56" s="22">
        <f t="shared" si="26"/>
        <v>0</v>
      </c>
      <c r="N56" s="22">
        <f t="shared" si="26"/>
        <v>0</v>
      </c>
      <c r="O56" s="22">
        <f t="shared" si="26"/>
        <v>0</v>
      </c>
      <c r="P56" s="22">
        <f t="shared" si="26"/>
        <v>0</v>
      </c>
      <c r="Q56" s="22">
        <v>0</v>
      </c>
      <c r="R56" s="22">
        <f t="shared" si="27"/>
        <v>0</v>
      </c>
      <c r="S56" s="22">
        <f t="shared" si="27"/>
        <v>0</v>
      </c>
      <c r="T56" s="22">
        <f t="shared" si="27"/>
        <v>370.9</v>
      </c>
      <c r="U56" s="22">
        <f t="shared" si="27"/>
        <v>0</v>
      </c>
      <c r="V56" s="22">
        <f t="shared" si="27"/>
        <v>0</v>
      </c>
      <c r="W56" s="22">
        <f t="shared" si="27"/>
        <v>0</v>
      </c>
      <c r="X56" s="22">
        <f t="shared" si="27"/>
        <v>0</v>
      </c>
      <c r="Y56" s="22">
        <f t="shared" si="27"/>
        <v>0</v>
      </c>
      <c r="Z56" s="22">
        <f t="shared" si="27"/>
        <v>0</v>
      </c>
      <c r="AA56" s="22">
        <f t="shared" si="27"/>
        <v>0</v>
      </c>
      <c r="AB56" s="22">
        <f t="shared" si="27"/>
        <v>0</v>
      </c>
      <c r="AC56" s="22">
        <f t="shared" si="27"/>
        <v>0</v>
      </c>
      <c r="AD56" s="22">
        <f t="shared" si="27"/>
        <v>0</v>
      </c>
      <c r="AE56" s="22">
        <f t="shared" si="27"/>
        <v>0</v>
      </c>
      <c r="AF56" s="57"/>
    </row>
    <row r="57" spans="1:32" s="43" customFormat="1" ht="18.75">
      <c r="A57" s="6" t="s">
        <v>3</v>
      </c>
      <c r="B57" s="7">
        <f>B59+B58+B60+B61</f>
        <v>370.9</v>
      </c>
      <c r="C57" s="7">
        <f>C59+C58+C60+C61</f>
        <v>0</v>
      </c>
      <c r="D57" s="7">
        <f>D59+D58+D60+D61</f>
        <v>0</v>
      </c>
      <c r="E57" s="7">
        <f>E59+E58+E60+E61</f>
        <v>0</v>
      </c>
      <c r="F57" s="8">
        <f>E57/B57*100</f>
        <v>0</v>
      </c>
      <c r="G57" s="8"/>
      <c r="H57" s="7">
        <f>H59+H58+H60+H61</f>
        <v>0</v>
      </c>
      <c r="I57" s="7">
        <f>I59+I58+I60+I61</f>
        <v>0</v>
      </c>
      <c r="J57" s="7">
        <f aca="true" t="shared" si="28" ref="J57:AE57">J59+J58+J60+J61</f>
        <v>0</v>
      </c>
      <c r="K57" s="7">
        <f t="shared" si="28"/>
        <v>0</v>
      </c>
      <c r="L57" s="7">
        <f t="shared" si="28"/>
        <v>0</v>
      </c>
      <c r="M57" s="7">
        <f t="shared" si="28"/>
        <v>0</v>
      </c>
      <c r="N57" s="7">
        <f t="shared" si="28"/>
        <v>0</v>
      </c>
      <c r="O57" s="7">
        <f t="shared" si="28"/>
        <v>0</v>
      </c>
      <c r="P57" s="7">
        <f t="shared" si="28"/>
        <v>0</v>
      </c>
      <c r="Q57" s="7">
        <v>0</v>
      </c>
      <c r="R57" s="7">
        <f t="shared" si="28"/>
        <v>0</v>
      </c>
      <c r="S57" s="7">
        <f t="shared" si="28"/>
        <v>0</v>
      </c>
      <c r="T57" s="7">
        <f t="shared" si="28"/>
        <v>370.9</v>
      </c>
      <c r="U57" s="7">
        <f t="shared" si="28"/>
        <v>0</v>
      </c>
      <c r="V57" s="7">
        <f t="shared" si="28"/>
        <v>0</v>
      </c>
      <c r="W57" s="7">
        <f t="shared" si="28"/>
        <v>0</v>
      </c>
      <c r="X57" s="7">
        <f t="shared" si="28"/>
        <v>0</v>
      </c>
      <c r="Y57" s="7">
        <f t="shared" si="28"/>
        <v>0</v>
      </c>
      <c r="Z57" s="7">
        <f t="shared" si="28"/>
        <v>0</v>
      </c>
      <c r="AA57" s="7">
        <f t="shared" si="28"/>
        <v>0</v>
      </c>
      <c r="AB57" s="7">
        <f t="shared" si="28"/>
        <v>0</v>
      </c>
      <c r="AC57" s="7">
        <f t="shared" si="28"/>
        <v>0</v>
      </c>
      <c r="AD57" s="7">
        <f t="shared" si="28"/>
        <v>0</v>
      </c>
      <c r="AE57" s="8">
        <f t="shared" si="28"/>
        <v>0</v>
      </c>
      <c r="AF57" s="56"/>
    </row>
    <row r="58" spans="1:32" s="43" customFormat="1" ht="18.75">
      <c r="A58" s="2" t="s">
        <v>4</v>
      </c>
      <c r="B58" s="7">
        <f>H58+J58+L58+N58+P58+R58+T58+V58+X58+Z58+AB58+AD58</f>
        <v>0</v>
      </c>
      <c r="C58" s="8">
        <f>H58</f>
        <v>0</v>
      </c>
      <c r="D58" s="8"/>
      <c r="E58" s="8">
        <f>I58+K58+M58+O58+Q58+S58+U58+W58+Y58+AA58+AC58+AE58+AG58</f>
        <v>0</v>
      </c>
      <c r="F58" s="8"/>
      <c r="G58" s="8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4"/>
      <c r="AF58" s="56"/>
    </row>
    <row r="59" spans="1:32" s="43" customFormat="1" ht="18.75">
      <c r="A59" s="2" t="s">
        <v>5</v>
      </c>
      <c r="B59" s="7">
        <f>H59+J59+L59+N59+P59+R59+T59+V59+X59+Z59+AB59+AD59</f>
        <v>370.9</v>
      </c>
      <c r="C59" s="8">
        <f>H59</f>
        <v>0</v>
      </c>
      <c r="D59" s="8">
        <f>E59</f>
        <v>0</v>
      </c>
      <c r="E59" s="8">
        <f>I59+K59+M59+O59+Q59+S59+U59+W59+Y59+AA59+AC59+AE59+AG59</f>
        <v>0</v>
      </c>
      <c r="F59" s="8">
        <f>E59/B59*100</f>
        <v>0</v>
      </c>
      <c r="G59" s="8"/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/>
      <c r="O59" s="8"/>
      <c r="P59" s="8"/>
      <c r="Q59" s="8"/>
      <c r="R59" s="8"/>
      <c r="S59" s="8"/>
      <c r="T59" s="8">
        <v>370.9</v>
      </c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56"/>
    </row>
    <row r="60" spans="1:32" s="43" customFormat="1" ht="18.75">
      <c r="A60" s="2" t="s">
        <v>6</v>
      </c>
      <c r="B60" s="7">
        <f>H60+J60+L60+N60+P60+R60+T60+V60+X60+Z60+AB60+AD60</f>
        <v>0</v>
      </c>
      <c r="C60" s="8">
        <f>H60</f>
        <v>0</v>
      </c>
      <c r="D60" s="8"/>
      <c r="E60" s="8">
        <f>I60+K60+M60+O60+Q60+S60+U60+W60+Y60+AA60+AC60+AE60+AG60</f>
        <v>0</v>
      </c>
      <c r="F60" s="8"/>
      <c r="G60" s="34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4"/>
      <c r="AF60" s="56"/>
    </row>
    <row r="61" spans="1:32" s="43" customFormat="1" ht="18.75">
      <c r="A61" s="2" t="s">
        <v>7</v>
      </c>
      <c r="B61" s="7">
        <f>H61+J61+L61+N61+P61+R61+T61+V61+X61+Z61+AB61+AD61</f>
        <v>0</v>
      </c>
      <c r="C61" s="8">
        <f>H61</f>
        <v>0</v>
      </c>
      <c r="D61" s="8"/>
      <c r="E61" s="8">
        <f>I61+K61+M61+O61+Q61+S61+U61+W61+Y61+AA61+AC61+AE61+AG61</f>
        <v>0</v>
      </c>
      <c r="F61" s="8"/>
      <c r="G61" s="34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4"/>
      <c r="AF61" s="56"/>
    </row>
    <row r="62" spans="1:32" ht="93" customHeight="1">
      <c r="A62" s="18" t="s">
        <v>45</v>
      </c>
      <c r="B62" s="16">
        <f>B63</f>
        <v>242.39800000000002</v>
      </c>
      <c r="C62" s="16">
        <f aca="true" t="shared" si="29" ref="C62:I62">C63</f>
        <v>0</v>
      </c>
      <c r="D62" s="16">
        <f t="shared" si="29"/>
        <v>0</v>
      </c>
      <c r="E62" s="16">
        <f t="shared" si="29"/>
        <v>0</v>
      </c>
      <c r="F62" s="16">
        <f t="shared" si="29"/>
        <v>0</v>
      </c>
      <c r="G62" s="16">
        <f t="shared" si="29"/>
        <v>0</v>
      </c>
      <c r="H62" s="16">
        <f t="shared" si="29"/>
        <v>0</v>
      </c>
      <c r="I62" s="16">
        <f t="shared" si="29"/>
        <v>0</v>
      </c>
      <c r="J62" s="16">
        <f>J63</f>
        <v>0</v>
      </c>
      <c r="K62" s="16">
        <f aca="true" t="shared" si="30" ref="K62:AE62">K63</f>
        <v>0</v>
      </c>
      <c r="L62" s="16">
        <f t="shared" si="30"/>
        <v>0</v>
      </c>
      <c r="M62" s="16">
        <f t="shared" si="30"/>
        <v>0</v>
      </c>
      <c r="N62" s="16">
        <f t="shared" si="30"/>
        <v>55.066</v>
      </c>
      <c r="O62" s="16">
        <f t="shared" si="30"/>
        <v>0</v>
      </c>
      <c r="P62" s="16">
        <f t="shared" si="30"/>
        <v>43.966</v>
      </c>
      <c r="Q62" s="16">
        <f t="shared" si="30"/>
        <v>0</v>
      </c>
      <c r="R62" s="16">
        <f t="shared" si="30"/>
        <v>43.966</v>
      </c>
      <c r="S62" s="16">
        <f t="shared" si="30"/>
        <v>0</v>
      </c>
      <c r="T62" s="16">
        <f t="shared" si="30"/>
        <v>99.4</v>
      </c>
      <c r="U62" s="16">
        <f t="shared" si="30"/>
        <v>0</v>
      </c>
      <c r="V62" s="16">
        <f t="shared" si="30"/>
        <v>0</v>
      </c>
      <c r="W62" s="16">
        <f t="shared" si="30"/>
        <v>0</v>
      </c>
      <c r="X62" s="16">
        <f t="shared" si="30"/>
        <v>0</v>
      </c>
      <c r="Y62" s="16">
        <f t="shared" si="30"/>
        <v>0</v>
      </c>
      <c r="Z62" s="16">
        <f t="shared" si="30"/>
        <v>0</v>
      </c>
      <c r="AA62" s="16">
        <f t="shared" si="30"/>
        <v>0</v>
      </c>
      <c r="AB62" s="16">
        <f t="shared" si="30"/>
        <v>0</v>
      </c>
      <c r="AC62" s="16">
        <f t="shared" si="30"/>
        <v>0</v>
      </c>
      <c r="AD62" s="16">
        <f t="shared" si="30"/>
        <v>0</v>
      </c>
      <c r="AE62" s="16">
        <f t="shared" si="30"/>
        <v>0</v>
      </c>
      <c r="AF62" s="60"/>
    </row>
    <row r="63" spans="1:32" ht="86.25" customHeight="1">
      <c r="A63" s="9" t="s">
        <v>52</v>
      </c>
      <c r="B63" s="22">
        <f>B64</f>
        <v>242.39800000000002</v>
      </c>
      <c r="C63" s="22">
        <f>C64</f>
        <v>0</v>
      </c>
      <c r="D63" s="22">
        <f>D64</f>
        <v>0</v>
      </c>
      <c r="E63" s="22">
        <f>E64</f>
        <v>0</v>
      </c>
      <c r="F63" s="22">
        <f>E63/B63*100</f>
        <v>0</v>
      </c>
      <c r="G63" s="22"/>
      <c r="H63" s="22">
        <f aca="true" t="shared" si="31" ref="H63:AE63">H64</f>
        <v>0</v>
      </c>
      <c r="I63" s="22">
        <f t="shared" si="31"/>
        <v>0</v>
      </c>
      <c r="J63" s="22">
        <f t="shared" si="31"/>
        <v>0</v>
      </c>
      <c r="K63" s="22">
        <f t="shared" si="31"/>
        <v>0</v>
      </c>
      <c r="L63" s="22">
        <f t="shared" si="31"/>
        <v>0</v>
      </c>
      <c r="M63" s="22">
        <f t="shared" si="31"/>
        <v>0</v>
      </c>
      <c r="N63" s="22">
        <f t="shared" si="31"/>
        <v>55.066</v>
      </c>
      <c r="O63" s="22">
        <f t="shared" si="31"/>
        <v>0</v>
      </c>
      <c r="P63" s="22">
        <f t="shared" si="31"/>
        <v>43.966</v>
      </c>
      <c r="Q63" s="22">
        <f t="shared" si="31"/>
        <v>0</v>
      </c>
      <c r="R63" s="22">
        <f t="shared" si="31"/>
        <v>43.966</v>
      </c>
      <c r="S63" s="22">
        <f t="shared" si="31"/>
        <v>0</v>
      </c>
      <c r="T63" s="22">
        <f t="shared" si="31"/>
        <v>99.4</v>
      </c>
      <c r="U63" s="22">
        <f t="shared" si="31"/>
        <v>0</v>
      </c>
      <c r="V63" s="22">
        <f t="shared" si="31"/>
        <v>0</v>
      </c>
      <c r="W63" s="22">
        <f t="shared" si="31"/>
        <v>0</v>
      </c>
      <c r="X63" s="22">
        <f t="shared" si="31"/>
        <v>0</v>
      </c>
      <c r="Y63" s="22">
        <f t="shared" si="31"/>
        <v>0</v>
      </c>
      <c r="Z63" s="22">
        <f t="shared" si="31"/>
        <v>0</v>
      </c>
      <c r="AA63" s="22">
        <f t="shared" si="31"/>
        <v>0</v>
      </c>
      <c r="AB63" s="22">
        <f t="shared" si="31"/>
        <v>0</v>
      </c>
      <c r="AC63" s="22">
        <f t="shared" si="31"/>
        <v>0</v>
      </c>
      <c r="AD63" s="22">
        <f t="shared" si="31"/>
        <v>0</v>
      </c>
      <c r="AE63" s="22">
        <f t="shared" si="31"/>
        <v>0</v>
      </c>
      <c r="AF63" s="61"/>
    </row>
    <row r="64" spans="1:32" ht="18.75">
      <c r="A64" s="6" t="s">
        <v>3</v>
      </c>
      <c r="B64" s="7">
        <f>B66+B65+B67+B68</f>
        <v>242.39800000000002</v>
      </c>
      <c r="C64" s="7">
        <f>C66+C65+C67+C68</f>
        <v>0</v>
      </c>
      <c r="D64" s="7">
        <f>D66+D65+D67+D68</f>
        <v>0</v>
      </c>
      <c r="E64" s="7">
        <f>E66+E65+E67+E68</f>
        <v>0</v>
      </c>
      <c r="F64" s="8">
        <f>E64/B64*100</f>
        <v>0</v>
      </c>
      <c r="G64" s="8"/>
      <c r="H64" s="7">
        <f>H66+H65+H67+H68</f>
        <v>0</v>
      </c>
      <c r="I64" s="7">
        <f>I66+I65+I67+I68</f>
        <v>0</v>
      </c>
      <c r="J64" s="7">
        <f aca="true" t="shared" si="32" ref="J64:AE64">J66+J65+J67+J68</f>
        <v>0</v>
      </c>
      <c r="K64" s="7">
        <f t="shared" si="32"/>
        <v>0</v>
      </c>
      <c r="L64" s="7">
        <f t="shared" si="32"/>
        <v>0</v>
      </c>
      <c r="M64" s="7">
        <f t="shared" si="32"/>
        <v>0</v>
      </c>
      <c r="N64" s="7">
        <f t="shared" si="32"/>
        <v>55.066</v>
      </c>
      <c r="O64" s="7">
        <f t="shared" si="32"/>
        <v>0</v>
      </c>
      <c r="P64" s="7">
        <f t="shared" si="32"/>
        <v>43.966</v>
      </c>
      <c r="Q64" s="7">
        <f t="shared" si="32"/>
        <v>0</v>
      </c>
      <c r="R64" s="7">
        <f t="shared" si="32"/>
        <v>43.966</v>
      </c>
      <c r="S64" s="7">
        <f t="shared" si="32"/>
        <v>0</v>
      </c>
      <c r="T64" s="7">
        <f t="shared" si="32"/>
        <v>99.4</v>
      </c>
      <c r="U64" s="7">
        <f t="shared" si="32"/>
        <v>0</v>
      </c>
      <c r="V64" s="7">
        <f t="shared" si="32"/>
        <v>0</v>
      </c>
      <c r="W64" s="7">
        <f t="shared" si="32"/>
        <v>0</v>
      </c>
      <c r="X64" s="7">
        <f t="shared" si="32"/>
        <v>0</v>
      </c>
      <c r="Y64" s="7">
        <f t="shared" si="32"/>
        <v>0</v>
      </c>
      <c r="Z64" s="7">
        <f t="shared" si="32"/>
        <v>0</v>
      </c>
      <c r="AA64" s="7">
        <f t="shared" si="32"/>
        <v>0</v>
      </c>
      <c r="AB64" s="7">
        <f t="shared" si="32"/>
        <v>0</v>
      </c>
      <c r="AC64" s="7">
        <f t="shared" si="32"/>
        <v>0</v>
      </c>
      <c r="AD64" s="7">
        <f t="shared" si="32"/>
        <v>0</v>
      </c>
      <c r="AE64" s="8">
        <f t="shared" si="32"/>
        <v>0</v>
      </c>
      <c r="AF64" s="56"/>
    </row>
    <row r="65" spans="1:32" ht="18.75">
      <c r="A65" s="2" t="s">
        <v>4</v>
      </c>
      <c r="B65" s="7">
        <f>H65+J65+L65+N65+P65+R65+T65+V65+X65+Z65+AB65+AD65</f>
        <v>99.4</v>
      </c>
      <c r="C65" s="8">
        <f>H65</f>
        <v>0</v>
      </c>
      <c r="D65" s="8"/>
      <c r="E65" s="8">
        <f>I65+K65+M65+O65+Q65+S65+U65+W65+Y65+AA65+AC65+AE65+AG65</f>
        <v>0</v>
      </c>
      <c r="F65" s="8">
        <f>E65/B65*100</f>
        <v>0</v>
      </c>
      <c r="G65" s="8"/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8"/>
      <c r="P65" s="8">
        <v>0</v>
      </c>
      <c r="Q65" s="8"/>
      <c r="R65" s="8">
        <v>0</v>
      </c>
      <c r="S65" s="8"/>
      <c r="T65" s="8">
        <v>99.4</v>
      </c>
      <c r="U65" s="8"/>
      <c r="V65" s="8">
        <v>0</v>
      </c>
      <c r="W65" s="8"/>
      <c r="X65" s="8">
        <v>0</v>
      </c>
      <c r="Y65" s="8"/>
      <c r="Z65" s="8">
        <v>0</v>
      </c>
      <c r="AA65" s="40"/>
      <c r="AB65" s="8">
        <v>0</v>
      </c>
      <c r="AC65" s="8"/>
      <c r="AD65" s="8">
        <v>0</v>
      </c>
      <c r="AE65" s="4"/>
      <c r="AF65" s="56"/>
    </row>
    <row r="66" spans="1:32" ht="18.75">
      <c r="A66" s="2" t="s">
        <v>5</v>
      </c>
      <c r="B66" s="7">
        <f>H66+J66+L66+N66+P66+R66+T66+V66+X66+Z66+AB66+AD66</f>
        <v>142.99800000000002</v>
      </c>
      <c r="C66" s="8">
        <f>H66</f>
        <v>0</v>
      </c>
      <c r="D66" s="8">
        <f>E66</f>
        <v>0</v>
      </c>
      <c r="E66" s="8">
        <f>I66+K66+M66+O66+Q66+S66+U66+W66+Y66+AA66+AC66+AE66+AG66</f>
        <v>0</v>
      </c>
      <c r="F66" s="8">
        <f>E66/B66*100</f>
        <v>0</v>
      </c>
      <c r="G66" s="49"/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55.066</v>
      </c>
      <c r="O66" s="8"/>
      <c r="P66" s="8">
        <v>43.966</v>
      </c>
      <c r="Q66" s="8"/>
      <c r="R66" s="8">
        <v>43.966</v>
      </c>
      <c r="S66" s="8"/>
      <c r="T66" s="8">
        <v>0</v>
      </c>
      <c r="U66" s="8"/>
      <c r="V66" s="8">
        <v>0</v>
      </c>
      <c r="W66" s="8"/>
      <c r="X66" s="8">
        <v>0</v>
      </c>
      <c r="Y66" s="8"/>
      <c r="Z66" s="8">
        <v>0</v>
      </c>
      <c r="AA66" s="8"/>
      <c r="AB66" s="8">
        <v>0</v>
      </c>
      <c r="AC66" s="8"/>
      <c r="AD66" s="8">
        <v>0</v>
      </c>
      <c r="AE66" s="8"/>
      <c r="AF66" s="56"/>
    </row>
    <row r="67" spans="1:32" ht="18.75">
      <c r="A67" s="2" t="s">
        <v>6</v>
      </c>
      <c r="B67" s="7">
        <f>H67+J67+L67+N67+P67+R67+T67+V67+X67+Z67+AB67+AD67</f>
        <v>0</v>
      </c>
      <c r="C67" s="8">
        <f>H67</f>
        <v>0</v>
      </c>
      <c r="D67" s="8"/>
      <c r="E67" s="8">
        <f>I67+K67+M67+O67+Q67+S67+U67+W67+Y67+AA67+AC67+AE67+AG67</f>
        <v>0</v>
      </c>
      <c r="F67" s="8"/>
      <c r="G67" s="34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4"/>
      <c r="AF67" s="56"/>
    </row>
    <row r="68" spans="1:32" ht="18.75">
      <c r="A68" s="2" t="s">
        <v>7</v>
      </c>
      <c r="B68" s="7">
        <f>H68+J68+L68+N68+P68+R68+T68+V68+X68+Z68+AB68+AD68</f>
        <v>0</v>
      </c>
      <c r="C68" s="8">
        <f>H68</f>
        <v>0</v>
      </c>
      <c r="D68" s="8"/>
      <c r="E68" s="8">
        <f>I68+K68+M68+O68+Q68+S68+U68+W68+Y68+AA68+AC68+AE68+AG68</f>
        <v>0</v>
      </c>
      <c r="F68" s="8"/>
      <c r="G68" s="34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4"/>
      <c r="AF68" s="56"/>
    </row>
    <row r="69" spans="1:32" ht="56.25">
      <c r="A69" s="19" t="s">
        <v>8</v>
      </c>
      <c r="B69" s="20">
        <f>B70+B77+B84</f>
        <v>15399</v>
      </c>
      <c r="C69" s="20">
        <f aca="true" t="shared" si="33" ref="C69:AE69">C70+C77+C84</f>
        <v>0</v>
      </c>
      <c r="D69" s="20">
        <f t="shared" si="33"/>
        <v>0</v>
      </c>
      <c r="E69" s="20">
        <f t="shared" si="33"/>
        <v>0</v>
      </c>
      <c r="F69" s="20">
        <f t="shared" si="33"/>
        <v>0</v>
      </c>
      <c r="G69" s="20">
        <f t="shared" si="33"/>
        <v>0</v>
      </c>
      <c r="H69" s="20">
        <f t="shared" si="33"/>
        <v>0</v>
      </c>
      <c r="I69" s="20">
        <f t="shared" si="33"/>
        <v>0</v>
      </c>
      <c r="J69" s="20">
        <f t="shared" si="33"/>
        <v>0</v>
      </c>
      <c r="K69" s="20">
        <f t="shared" si="33"/>
        <v>0</v>
      </c>
      <c r="L69" s="20">
        <f t="shared" si="33"/>
        <v>0</v>
      </c>
      <c r="M69" s="20">
        <f t="shared" si="33"/>
        <v>0</v>
      </c>
      <c r="N69" s="20">
        <f t="shared" si="33"/>
        <v>0</v>
      </c>
      <c r="O69" s="20">
        <f t="shared" si="33"/>
        <v>0</v>
      </c>
      <c r="P69" s="20">
        <f t="shared" si="33"/>
        <v>0</v>
      </c>
      <c r="Q69" s="20">
        <f t="shared" si="33"/>
        <v>0</v>
      </c>
      <c r="R69" s="20">
        <f t="shared" si="33"/>
        <v>0</v>
      </c>
      <c r="S69" s="20">
        <f t="shared" si="33"/>
        <v>0</v>
      </c>
      <c r="T69" s="20">
        <f t="shared" si="33"/>
        <v>300</v>
      </c>
      <c r="U69" s="20">
        <f t="shared" si="33"/>
        <v>0</v>
      </c>
      <c r="V69" s="20">
        <f t="shared" si="33"/>
        <v>0</v>
      </c>
      <c r="W69" s="20">
        <f t="shared" si="33"/>
        <v>0</v>
      </c>
      <c r="X69" s="20">
        <f t="shared" si="33"/>
        <v>0</v>
      </c>
      <c r="Y69" s="20">
        <f t="shared" si="33"/>
        <v>0</v>
      </c>
      <c r="Z69" s="20">
        <f t="shared" si="33"/>
        <v>0</v>
      </c>
      <c r="AA69" s="20">
        <f t="shared" si="33"/>
        <v>0</v>
      </c>
      <c r="AB69" s="20">
        <f t="shared" si="33"/>
        <v>0</v>
      </c>
      <c r="AC69" s="20">
        <f t="shared" si="33"/>
        <v>0</v>
      </c>
      <c r="AD69" s="20">
        <f t="shared" si="33"/>
        <v>15099</v>
      </c>
      <c r="AE69" s="20">
        <f t="shared" si="33"/>
        <v>0</v>
      </c>
      <c r="AF69" s="67"/>
    </row>
    <row r="70" spans="1:32" s="43" customFormat="1" ht="114.75" customHeight="1">
      <c r="A70" s="44" t="s">
        <v>9</v>
      </c>
      <c r="B70" s="16">
        <f aca="true" t="shared" si="34" ref="B70:D71">B71</f>
        <v>300</v>
      </c>
      <c r="C70" s="16">
        <f t="shared" si="34"/>
        <v>0</v>
      </c>
      <c r="D70" s="16">
        <f t="shared" si="34"/>
        <v>0</v>
      </c>
      <c r="E70" s="16">
        <f aca="true" t="shared" si="35" ref="E70:AC71">E71</f>
        <v>0</v>
      </c>
      <c r="F70" s="17">
        <f>E70/B70*100</f>
        <v>0</v>
      </c>
      <c r="G70" s="17"/>
      <c r="H70" s="16">
        <f t="shared" si="35"/>
        <v>0</v>
      </c>
      <c r="I70" s="16">
        <f>I71</f>
        <v>0</v>
      </c>
      <c r="J70" s="16">
        <f t="shared" si="35"/>
        <v>0</v>
      </c>
      <c r="K70" s="16">
        <f t="shared" si="35"/>
        <v>0</v>
      </c>
      <c r="L70" s="16">
        <f>L71</f>
        <v>0</v>
      </c>
      <c r="M70" s="16">
        <f t="shared" si="35"/>
        <v>0</v>
      </c>
      <c r="N70" s="16">
        <f t="shared" si="35"/>
        <v>0</v>
      </c>
      <c r="O70" s="16">
        <f t="shared" si="35"/>
        <v>0</v>
      </c>
      <c r="P70" s="16">
        <f t="shared" si="35"/>
        <v>0</v>
      </c>
      <c r="Q70" s="16">
        <f t="shared" si="35"/>
        <v>0</v>
      </c>
      <c r="R70" s="16">
        <f t="shared" si="35"/>
        <v>0</v>
      </c>
      <c r="S70" s="16">
        <f t="shared" si="35"/>
        <v>0</v>
      </c>
      <c r="T70" s="16">
        <f t="shared" si="35"/>
        <v>300</v>
      </c>
      <c r="U70" s="16">
        <f t="shared" si="35"/>
        <v>0</v>
      </c>
      <c r="V70" s="16">
        <f t="shared" si="35"/>
        <v>0</v>
      </c>
      <c r="W70" s="16">
        <f t="shared" si="35"/>
        <v>0</v>
      </c>
      <c r="X70" s="16">
        <f t="shared" si="35"/>
        <v>0</v>
      </c>
      <c r="Y70" s="16">
        <f t="shared" si="35"/>
        <v>0</v>
      </c>
      <c r="Z70" s="16">
        <f t="shared" si="35"/>
        <v>0</v>
      </c>
      <c r="AA70" s="16">
        <f t="shared" si="35"/>
        <v>0</v>
      </c>
      <c r="AB70" s="16">
        <f t="shared" si="35"/>
        <v>0</v>
      </c>
      <c r="AC70" s="16">
        <f t="shared" si="35"/>
        <v>0</v>
      </c>
      <c r="AD70" s="16">
        <f>AD71</f>
        <v>0</v>
      </c>
      <c r="AE70" s="16">
        <f>AE71</f>
        <v>0</v>
      </c>
      <c r="AF70" s="59"/>
    </row>
    <row r="71" spans="1:32" s="43" customFormat="1" ht="76.5" customHeight="1">
      <c r="A71" s="23" t="s">
        <v>42</v>
      </c>
      <c r="B71" s="22">
        <f t="shared" si="34"/>
        <v>300</v>
      </c>
      <c r="C71" s="22">
        <f t="shared" si="34"/>
        <v>0</v>
      </c>
      <c r="D71" s="22">
        <f t="shared" si="34"/>
        <v>0</v>
      </c>
      <c r="E71" s="22">
        <f>E72</f>
        <v>0</v>
      </c>
      <c r="F71" s="24">
        <f>E71/B71*100</f>
        <v>0</v>
      </c>
      <c r="G71" s="46"/>
      <c r="H71" s="22">
        <f>H72</f>
        <v>0</v>
      </c>
      <c r="I71" s="22">
        <f t="shared" si="35"/>
        <v>0</v>
      </c>
      <c r="J71" s="22">
        <f t="shared" si="35"/>
        <v>0</v>
      </c>
      <c r="K71" s="22">
        <f t="shared" si="35"/>
        <v>0</v>
      </c>
      <c r="L71" s="22">
        <f t="shared" si="35"/>
        <v>0</v>
      </c>
      <c r="M71" s="22">
        <f t="shared" si="35"/>
        <v>0</v>
      </c>
      <c r="N71" s="22">
        <f t="shared" si="35"/>
        <v>0</v>
      </c>
      <c r="O71" s="22">
        <f t="shared" si="35"/>
        <v>0</v>
      </c>
      <c r="P71" s="22">
        <f t="shared" si="35"/>
        <v>0</v>
      </c>
      <c r="Q71" s="22">
        <f t="shared" si="35"/>
        <v>0</v>
      </c>
      <c r="R71" s="22">
        <f t="shared" si="35"/>
        <v>0</v>
      </c>
      <c r="S71" s="22">
        <f t="shared" si="35"/>
        <v>0</v>
      </c>
      <c r="T71" s="22">
        <f t="shared" si="35"/>
        <v>300</v>
      </c>
      <c r="U71" s="22">
        <f t="shared" si="35"/>
        <v>0</v>
      </c>
      <c r="V71" s="22">
        <f t="shared" si="35"/>
        <v>0</v>
      </c>
      <c r="W71" s="22">
        <f t="shared" si="35"/>
        <v>0</v>
      </c>
      <c r="X71" s="22">
        <f t="shared" si="35"/>
        <v>0</v>
      </c>
      <c r="Y71" s="22">
        <f t="shared" si="35"/>
        <v>0</v>
      </c>
      <c r="Z71" s="22">
        <f t="shared" si="35"/>
        <v>0</v>
      </c>
      <c r="AA71" s="22">
        <f t="shared" si="35"/>
        <v>0</v>
      </c>
      <c r="AB71" s="22">
        <f t="shared" si="35"/>
        <v>0</v>
      </c>
      <c r="AC71" s="22">
        <f t="shared" si="35"/>
        <v>0</v>
      </c>
      <c r="AD71" s="22">
        <f>AD72</f>
        <v>0</v>
      </c>
      <c r="AE71" s="22">
        <f>AE72</f>
        <v>0</v>
      </c>
      <c r="AF71" s="63"/>
    </row>
    <row r="72" spans="1:32" s="43" customFormat="1" ht="18.75">
      <c r="A72" s="6" t="s">
        <v>3</v>
      </c>
      <c r="B72" s="7">
        <f>B74+B73+B75+B76</f>
        <v>300</v>
      </c>
      <c r="C72" s="7">
        <f>C74+C73+C75+C76</f>
        <v>0</v>
      </c>
      <c r="D72" s="7">
        <f>D74+D73+D75+D76</f>
        <v>0</v>
      </c>
      <c r="E72" s="7">
        <f>E74+E73+E75+E76</f>
        <v>0</v>
      </c>
      <c r="F72" s="8">
        <f>E72/B72*100</f>
        <v>0</v>
      </c>
      <c r="G72" s="34"/>
      <c r="H72" s="7">
        <f>H74+H73+H75+H76</f>
        <v>0</v>
      </c>
      <c r="I72" s="7">
        <f>I74+I73+I75+I76</f>
        <v>0</v>
      </c>
      <c r="J72" s="7">
        <f aca="true" t="shared" si="36" ref="J72:AE72">J74+J73+J75+J76</f>
        <v>0</v>
      </c>
      <c r="K72" s="7">
        <f t="shared" si="36"/>
        <v>0</v>
      </c>
      <c r="L72" s="7">
        <f t="shared" si="36"/>
        <v>0</v>
      </c>
      <c r="M72" s="7">
        <f t="shared" si="36"/>
        <v>0</v>
      </c>
      <c r="N72" s="7">
        <f t="shared" si="36"/>
        <v>0</v>
      </c>
      <c r="O72" s="7">
        <f t="shared" si="36"/>
        <v>0</v>
      </c>
      <c r="P72" s="7">
        <f t="shared" si="36"/>
        <v>0</v>
      </c>
      <c r="Q72" s="7">
        <f t="shared" si="36"/>
        <v>0</v>
      </c>
      <c r="R72" s="7">
        <f t="shared" si="36"/>
        <v>0</v>
      </c>
      <c r="S72" s="7">
        <f t="shared" si="36"/>
        <v>0</v>
      </c>
      <c r="T72" s="7">
        <f t="shared" si="36"/>
        <v>300</v>
      </c>
      <c r="U72" s="7">
        <f t="shared" si="36"/>
        <v>0</v>
      </c>
      <c r="V72" s="7">
        <f t="shared" si="36"/>
        <v>0</v>
      </c>
      <c r="W72" s="7">
        <f t="shared" si="36"/>
        <v>0</v>
      </c>
      <c r="X72" s="7">
        <f t="shared" si="36"/>
        <v>0</v>
      </c>
      <c r="Y72" s="7">
        <f t="shared" si="36"/>
        <v>0</v>
      </c>
      <c r="Z72" s="7">
        <f t="shared" si="36"/>
        <v>0</v>
      </c>
      <c r="AA72" s="7">
        <f t="shared" si="36"/>
        <v>0</v>
      </c>
      <c r="AB72" s="7">
        <f t="shared" si="36"/>
        <v>0</v>
      </c>
      <c r="AC72" s="7">
        <f t="shared" si="36"/>
        <v>0</v>
      </c>
      <c r="AD72" s="7">
        <f t="shared" si="36"/>
        <v>0</v>
      </c>
      <c r="AE72" s="8">
        <f t="shared" si="36"/>
        <v>0</v>
      </c>
      <c r="AF72" s="56"/>
    </row>
    <row r="73" spans="1:32" s="43" customFormat="1" ht="18.75">
      <c r="A73" s="2" t="s">
        <v>4</v>
      </c>
      <c r="B73" s="7">
        <f>H73+J73+L73+N73+P73+R73+T73+V73+X73+Z73+AB73+AD73</f>
        <v>0</v>
      </c>
      <c r="C73" s="8">
        <f>H73</f>
        <v>0</v>
      </c>
      <c r="D73" s="8"/>
      <c r="E73" s="8">
        <f>I73+K73+M73+O73+Q73+S73+U73+W73+Y73+AA73+AC73+AE73+AG73</f>
        <v>0</v>
      </c>
      <c r="F73" s="8"/>
      <c r="G73" s="34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4"/>
      <c r="AF73" s="56"/>
    </row>
    <row r="74" spans="1:32" s="43" customFormat="1" ht="18.75">
      <c r="A74" s="2" t="s">
        <v>5</v>
      </c>
      <c r="B74" s="7">
        <f>H74+J74+L74+N74+P74+R74+T74+V74+X74+Z74+AB74+AD74</f>
        <v>300</v>
      </c>
      <c r="C74" s="8">
        <f>H74</f>
        <v>0</v>
      </c>
      <c r="D74" s="8">
        <f>E74</f>
        <v>0</v>
      </c>
      <c r="E74" s="8">
        <f>I74+K74+M74+O74+Q74+S74+U74+W74+Y74+AA74+AC74+AE74+AG74</f>
        <v>0</v>
      </c>
      <c r="F74" s="8">
        <f>E74/B74*100</f>
        <v>0</v>
      </c>
      <c r="G74" s="34"/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8">
        <v>0</v>
      </c>
      <c r="O74" s="8"/>
      <c r="P74" s="8">
        <v>0</v>
      </c>
      <c r="Q74" s="8"/>
      <c r="R74" s="8">
        <v>0</v>
      </c>
      <c r="S74" s="8"/>
      <c r="T74" s="8">
        <v>300</v>
      </c>
      <c r="U74" s="8"/>
      <c r="V74" s="8">
        <v>0</v>
      </c>
      <c r="W74" s="8"/>
      <c r="X74" s="8">
        <v>0</v>
      </c>
      <c r="Y74" s="8"/>
      <c r="Z74" s="8">
        <v>0</v>
      </c>
      <c r="AA74" s="8"/>
      <c r="AB74" s="8">
        <v>0</v>
      </c>
      <c r="AC74" s="8"/>
      <c r="AD74" s="8">
        <v>0</v>
      </c>
      <c r="AE74" s="8"/>
      <c r="AF74" s="56"/>
    </row>
    <row r="75" spans="1:32" s="43" customFormat="1" ht="18.75">
      <c r="A75" s="2" t="s">
        <v>6</v>
      </c>
      <c r="B75" s="7">
        <f>H75+J75+L75+N75+P75+R75+T75+V75+X75+Z75+AB75+AD75</f>
        <v>0</v>
      </c>
      <c r="C75" s="8">
        <f>E75</f>
        <v>0</v>
      </c>
      <c r="D75" s="8"/>
      <c r="E75" s="8">
        <f>I75+K75+M75+O75+Q75+S75+U75+W75+Y75+AA75+AC75+AE75+AG75</f>
        <v>0</v>
      </c>
      <c r="F75" s="8"/>
      <c r="G75" s="34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4"/>
      <c r="AF75" s="56"/>
    </row>
    <row r="76" spans="1:32" s="43" customFormat="1" ht="18.75">
      <c r="A76" s="2" t="s">
        <v>7</v>
      </c>
      <c r="B76" s="7">
        <f>H76+J76+L76+N76+P76+R76+T76+V76+X76+Z76+AB76+AD76</f>
        <v>0</v>
      </c>
      <c r="C76" s="8">
        <f>H76</f>
        <v>0</v>
      </c>
      <c r="D76" s="8"/>
      <c r="E76" s="8">
        <f>I76+K76+M76+O76+Q76+S76+U76+W76+Y76+AA76+AC76+AE76+AG76</f>
        <v>0</v>
      </c>
      <c r="F76" s="8"/>
      <c r="G76" s="34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4"/>
      <c r="AF76" s="56"/>
    </row>
    <row r="77" spans="1:32" s="43" customFormat="1" ht="42" customHeight="1">
      <c r="A77" s="44" t="s">
        <v>10</v>
      </c>
      <c r="B77" s="16">
        <f>B78</f>
        <v>99</v>
      </c>
      <c r="C77" s="16">
        <f aca="true" t="shared" si="37" ref="C77:AE77">C78</f>
        <v>0</v>
      </c>
      <c r="D77" s="16">
        <f t="shared" si="37"/>
        <v>0</v>
      </c>
      <c r="E77" s="16">
        <f t="shared" si="37"/>
        <v>0</v>
      </c>
      <c r="F77" s="16">
        <f t="shared" si="37"/>
        <v>0</v>
      </c>
      <c r="G77" s="16">
        <f t="shared" si="37"/>
        <v>0</v>
      </c>
      <c r="H77" s="16">
        <f t="shared" si="37"/>
        <v>0</v>
      </c>
      <c r="I77" s="16">
        <f t="shared" si="37"/>
        <v>0</v>
      </c>
      <c r="J77" s="16">
        <f t="shared" si="37"/>
        <v>0</v>
      </c>
      <c r="K77" s="16">
        <f t="shared" si="37"/>
        <v>0</v>
      </c>
      <c r="L77" s="16">
        <f t="shared" si="37"/>
        <v>0</v>
      </c>
      <c r="M77" s="16">
        <f t="shared" si="37"/>
        <v>0</v>
      </c>
      <c r="N77" s="16">
        <f t="shared" si="37"/>
        <v>0</v>
      </c>
      <c r="O77" s="16">
        <f t="shared" si="37"/>
        <v>0</v>
      </c>
      <c r="P77" s="16">
        <f t="shared" si="37"/>
        <v>0</v>
      </c>
      <c r="Q77" s="16">
        <f t="shared" si="37"/>
        <v>0</v>
      </c>
      <c r="R77" s="16">
        <f t="shared" si="37"/>
        <v>0</v>
      </c>
      <c r="S77" s="16">
        <f t="shared" si="37"/>
        <v>0</v>
      </c>
      <c r="T77" s="16">
        <f t="shared" si="37"/>
        <v>0</v>
      </c>
      <c r="U77" s="16">
        <f t="shared" si="37"/>
        <v>0</v>
      </c>
      <c r="V77" s="16">
        <f t="shared" si="37"/>
        <v>0</v>
      </c>
      <c r="W77" s="16">
        <f t="shared" si="37"/>
        <v>0</v>
      </c>
      <c r="X77" s="16">
        <f t="shared" si="37"/>
        <v>0</v>
      </c>
      <c r="Y77" s="16">
        <f t="shared" si="37"/>
        <v>0</v>
      </c>
      <c r="Z77" s="16">
        <f t="shared" si="37"/>
        <v>0</v>
      </c>
      <c r="AA77" s="16">
        <f t="shared" si="37"/>
        <v>0</v>
      </c>
      <c r="AB77" s="16">
        <f t="shared" si="37"/>
        <v>0</v>
      </c>
      <c r="AC77" s="16">
        <f t="shared" si="37"/>
        <v>0</v>
      </c>
      <c r="AD77" s="16">
        <f t="shared" si="37"/>
        <v>99</v>
      </c>
      <c r="AE77" s="16">
        <f t="shared" si="37"/>
        <v>0</v>
      </c>
      <c r="AF77" s="60"/>
    </row>
    <row r="78" spans="1:32" s="43" customFormat="1" ht="48" customHeight="1">
      <c r="A78" s="47" t="s">
        <v>46</v>
      </c>
      <c r="B78" s="22">
        <f>B79</f>
        <v>99</v>
      </c>
      <c r="C78" s="22">
        <f>C79</f>
        <v>0</v>
      </c>
      <c r="D78" s="22">
        <f>D79</f>
        <v>0</v>
      </c>
      <c r="E78" s="22">
        <f>E79</f>
        <v>0</v>
      </c>
      <c r="F78" s="24">
        <f>E78/B78*100</f>
        <v>0</v>
      </c>
      <c r="G78" s="24"/>
      <c r="H78" s="22">
        <f>H79</f>
        <v>0</v>
      </c>
      <c r="I78" s="22">
        <f>I79</f>
        <v>0</v>
      </c>
      <c r="J78" s="22">
        <f>J79</f>
        <v>0</v>
      </c>
      <c r="K78" s="22">
        <f>K79</f>
        <v>0</v>
      </c>
      <c r="L78" s="22">
        <f>L79</f>
        <v>0</v>
      </c>
      <c r="M78" s="22">
        <f aca="true" t="shared" si="38" ref="M78:AC78">M79</f>
        <v>0</v>
      </c>
      <c r="N78" s="22">
        <f t="shared" si="38"/>
        <v>0</v>
      </c>
      <c r="O78" s="22">
        <f t="shared" si="38"/>
        <v>0</v>
      </c>
      <c r="P78" s="22">
        <f t="shared" si="38"/>
        <v>0</v>
      </c>
      <c r="Q78" s="22">
        <f t="shared" si="38"/>
        <v>0</v>
      </c>
      <c r="R78" s="22">
        <f t="shared" si="38"/>
        <v>0</v>
      </c>
      <c r="S78" s="22">
        <f t="shared" si="38"/>
        <v>0</v>
      </c>
      <c r="T78" s="22">
        <f t="shared" si="38"/>
        <v>0</v>
      </c>
      <c r="U78" s="22">
        <f t="shared" si="38"/>
        <v>0</v>
      </c>
      <c r="V78" s="22">
        <f t="shared" si="38"/>
        <v>0</v>
      </c>
      <c r="W78" s="22">
        <f t="shared" si="38"/>
        <v>0</v>
      </c>
      <c r="X78" s="22">
        <f t="shared" si="38"/>
        <v>0</v>
      </c>
      <c r="Y78" s="22">
        <f t="shared" si="38"/>
        <v>0</v>
      </c>
      <c r="Z78" s="22">
        <f t="shared" si="38"/>
        <v>0</v>
      </c>
      <c r="AA78" s="22">
        <f t="shared" si="38"/>
        <v>0</v>
      </c>
      <c r="AB78" s="22">
        <f t="shared" si="38"/>
        <v>0</v>
      </c>
      <c r="AC78" s="22">
        <f t="shared" si="38"/>
        <v>0</v>
      </c>
      <c r="AD78" s="22">
        <f>AD79</f>
        <v>99</v>
      </c>
      <c r="AE78" s="22">
        <f>AE79</f>
        <v>0</v>
      </c>
      <c r="AF78" s="64"/>
    </row>
    <row r="79" spans="1:32" s="43" customFormat="1" ht="18.75">
      <c r="A79" s="6" t="s">
        <v>3</v>
      </c>
      <c r="B79" s="7">
        <f>B81+B80+B82+B83</f>
        <v>99</v>
      </c>
      <c r="C79" s="7">
        <f>C81+C80+C82+C83</f>
        <v>0</v>
      </c>
      <c r="D79" s="7"/>
      <c r="E79" s="7">
        <f>E81+E80+E82+E83</f>
        <v>0</v>
      </c>
      <c r="F79" s="8">
        <f>E79/B79*100</f>
        <v>0</v>
      </c>
      <c r="G79" s="8"/>
      <c r="H79" s="7">
        <f>H81+H80+H82+H83</f>
        <v>0</v>
      </c>
      <c r="I79" s="7">
        <f>I81+I80+I82+I83</f>
        <v>0</v>
      </c>
      <c r="J79" s="7">
        <f aca="true" t="shared" si="39" ref="J79:AD79">J81+J80+J82+J83</f>
        <v>0</v>
      </c>
      <c r="K79" s="7">
        <f t="shared" si="39"/>
        <v>0</v>
      </c>
      <c r="L79" s="7">
        <f t="shared" si="39"/>
        <v>0</v>
      </c>
      <c r="M79" s="7">
        <f t="shared" si="39"/>
        <v>0</v>
      </c>
      <c r="N79" s="7">
        <f t="shared" si="39"/>
        <v>0</v>
      </c>
      <c r="O79" s="7">
        <f t="shared" si="39"/>
        <v>0</v>
      </c>
      <c r="P79" s="7">
        <f t="shared" si="39"/>
        <v>0</v>
      </c>
      <c r="Q79" s="7">
        <f t="shared" si="39"/>
        <v>0</v>
      </c>
      <c r="R79" s="7">
        <f t="shared" si="39"/>
        <v>0</v>
      </c>
      <c r="S79" s="7">
        <f t="shared" si="39"/>
        <v>0</v>
      </c>
      <c r="T79" s="7">
        <f t="shared" si="39"/>
        <v>0</v>
      </c>
      <c r="U79" s="7">
        <f t="shared" si="39"/>
        <v>0</v>
      </c>
      <c r="V79" s="7">
        <f t="shared" si="39"/>
        <v>0</v>
      </c>
      <c r="W79" s="7">
        <f t="shared" si="39"/>
        <v>0</v>
      </c>
      <c r="X79" s="7">
        <f t="shared" si="39"/>
        <v>0</v>
      </c>
      <c r="Y79" s="7">
        <f t="shared" si="39"/>
        <v>0</v>
      </c>
      <c r="Z79" s="7">
        <f t="shared" si="39"/>
        <v>0</v>
      </c>
      <c r="AA79" s="7">
        <f t="shared" si="39"/>
        <v>0</v>
      </c>
      <c r="AB79" s="7">
        <f t="shared" si="39"/>
        <v>0</v>
      </c>
      <c r="AC79" s="7">
        <f t="shared" si="39"/>
        <v>0</v>
      </c>
      <c r="AD79" s="7">
        <f t="shared" si="39"/>
        <v>99</v>
      </c>
      <c r="AE79" s="8">
        <f>AE80+AE81+AE82+AE83</f>
        <v>0</v>
      </c>
      <c r="AF79" s="56"/>
    </row>
    <row r="80" spans="1:32" s="43" customFormat="1" ht="18.75">
      <c r="A80" s="2" t="s">
        <v>4</v>
      </c>
      <c r="B80" s="7">
        <f>H80+J80+L80+N80+P80+R80+T80+V80+X80+Z80+AB80+AD80</f>
        <v>0</v>
      </c>
      <c r="C80" s="8">
        <f>H80</f>
        <v>0</v>
      </c>
      <c r="D80" s="8"/>
      <c r="E80" s="8">
        <f>I80+K80+M80+O80+Q80+S80+U80+W80+Y80+AA80+AC80+AE80+AG80</f>
        <v>0</v>
      </c>
      <c r="F80" s="8"/>
      <c r="G80" s="34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4"/>
      <c r="AF80" s="56"/>
    </row>
    <row r="81" spans="1:32" s="43" customFormat="1" ht="18.75">
      <c r="A81" s="2" t="s">
        <v>5</v>
      </c>
      <c r="B81" s="7">
        <f>H81+J81+L81+N81+P81+R81+T81+V81+X81+Z81+AB81+AD81</f>
        <v>99</v>
      </c>
      <c r="C81" s="8">
        <f>H81</f>
        <v>0</v>
      </c>
      <c r="D81" s="8">
        <f>E81</f>
        <v>0</v>
      </c>
      <c r="E81" s="8">
        <f>I81+K81+M81+O81+Q81+S81+U81+W81+Y81+AA81+AC81+AE81+AG81</f>
        <v>0</v>
      </c>
      <c r="F81" s="8">
        <f>E81/B81*100</f>
        <v>0</v>
      </c>
      <c r="G81" s="8"/>
      <c r="H81" s="8">
        <v>0</v>
      </c>
      <c r="I81" s="8">
        <v>0</v>
      </c>
      <c r="J81" s="8">
        <v>0</v>
      </c>
      <c r="K81" s="8">
        <v>0</v>
      </c>
      <c r="L81" s="8">
        <v>0</v>
      </c>
      <c r="M81" s="8">
        <v>0</v>
      </c>
      <c r="N81" s="8">
        <v>0</v>
      </c>
      <c r="O81" s="8"/>
      <c r="P81" s="8">
        <v>0</v>
      </c>
      <c r="Q81" s="8"/>
      <c r="R81" s="8">
        <v>0</v>
      </c>
      <c r="S81" s="8"/>
      <c r="T81" s="8">
        <v>0</v>
      </c>
      <c r="U81" s="8"/>
      <c r="V81" s="8">
        <v>0</v>
      </c>
      <c r="W81" s="8"/>
      <c r="X81" s="8">
        <v>0</v>
      </c>
      <c r="Y81" s="8"/>
      <c r="Z81" s="8">
        <v>0</v>
      </c>
      <c r="AA81" s="8"/>
      <c r="AB81" s="8">
        <v>0</v>
      </c>
      <c r="AC81" s="8"/>
      <c r="AD81" s="8">
        <v>99</v>
      </c>
      <c r="AE81" s="8"/>
      <c r="AF81" s="56"/>
    </row>
    <row r="82" spans="1:32" s="43" customFormat="1" ht="18.75">
      <c r="A82" s="2" t="s">
        <v>6</v>
      </c>
      <c r="B82" s="7">
        <f>H82+J82+L82+N82+P82+R82+T82+V82+X82+Z82+AB82+AD82</f>
        <v>0</v>
      </c>
      <c r="C82" s="8">
        <f>H82</f>
        <v>0</v>
      </c>
      <c r="D82" s="8"/>
      <c r="E82" s="8">
        <f>I82+K82+M82+O82+Q82+S82+U82+W82+Y82+AA82+AC82+AE82+AG82</f>
        <v>0</v>
      </c>
      <c r="F82" s="8"/>
      <c r="G82" s="34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4"/>
      <c r="AF82" s="56"/>
    </row>
    <row r="83" spans="1:32" s="43" customFormat="1" ht="18.75">
      <c r="A83" s="2" t="s">
        <v>7</v>
      </c>
      <c r="B83" s="7">
        <f>H83+J83+L83+N83+P83+R83+T83+V83+X83+Z83+AB83+AD83</f>
        <v>0</v>
      </c>
      <c r="C83" s="8">
        <f>H83</f>
        <v>0</v>
      </c>
      <c r="D83" s="8"/>
      <c r="E83" s="8">
        <f>I83+K83+M83+O83+Q83+S83+U83+W83+Y83+AA83+AC83+AE83+AG83</f>
        <v>0</v>
      </c>
      <c r="F83" s="8"/>
      <c r="G83" s="34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4"/>
      <c r="AF83" s="56"/>
    </row>
    <row r="84" spans="1:32" s="43" customFormat="1" ht="75">
      <c r="A84" s="44" t="s">
        <v>54</v>
      </c>
      <c r="B84" s="16">
        <f aca="true" t="shared" si="40" ref="B84:AE84">B85</f>
        <v>15000</v>
      </c>
      <c r="C84" s="16">
        <f t="shared" si="40"/>
        <v>0</v>
      </c>
      <c r="D84" s="16">
        <f t="shared" si="40"/>
        <v>0</v>
      </c>
      <c r="E84" s="16">
        <f t="shared" si="40"/>
        <v>0</v>
      </c>
      <c r="F84" s="16">
        <f t="shared" si="40"/>
        <v>0</v>
      </c>
      <c r="G84" s="16">
        <f t="shared" si="40"/>
        <v>0</v>
      </c>
      <c r="H84" s="16">
        <f>H85</f>
        <v>0</v>
      </c>
      <c r="I84" s="16">
        <f t="shared" si="40"/>
        <v>0</v>
      </c>
      <c r="J84" s="16">
        <f t="shared" si="40"/>
        <v>0</v>
      </c>
      <c r="K84" s="16">
        <f t="shared" si="40"/>
        <v>0</v>
      </c>
      <c r="L84" s="16">
        <f t="shared" si="40"/>
        <v>0</v>
      </c>
      <c r="M84" s="16">
        <f t="shared" si="40"/>
        <v>0</v>
      </c>
      <c r="N84" s="16">
        <f t="shared" si="40"/>
        <v>0</v>
      </c>
      <c r="O84" s="16">
        <f t="shared" si="40"/>
        <v>0</v>
      </c>
      <c r="P84" s="16">
        <f t="shared" si="40"/>
        <v>0</v>
      </c>
      <c r="Q84" s="16">
        <f t="shared" si="40"/>
        <v>0</v>
      </c>
      <c r="R84" s="16">
        <f t="shared" si="40"/>
        <v>0</v>
      </c>
      <c r="S84" s="16">
        <f t="shared" si="40"/>
        <v>0</v>
      </c>
      <c r="T84" s="16">
        <f t="shared" si="40"/>
        <v>0</v>
      </c>
      <c r="U84" s="16">
        <f t="shared" si="40"/>
        <v>0</v>
      </c>
      <c r="V84" s="16">
        <f t="shared" si="40"/>
        <v>0</v>
      </c>
      <c r="W84" s="16">
        <f t="shared" si="40"/>
        <v>0</v>
      </c>
      <c r="X84" s="16">
        <f t="shared" si="40"/>
        <v>0</v>
      </c>
      <c r="Y84" s="16">
        <f t="shared" si="40"/>
        <v>0</v>
      </c>
      <c r="Z84" s="16">
        <f t="shared" si="40"/>
        <v>0</v>
      </c>
      <c r="AA84" s="16">
        <f t="shared" si="40"/>
        <v>0</v>
      </c>
      <c r="AB84" s="16">
        <f t="shared" si="40"/>
        <v>0</v>
      </c>
      <c r="AC84" s="16">
        <f t="shared" si="40"/>
        <v>0</v>
      </c>
      <c r="AD84" s="16">
        <f t="shared" si="40"/>
        <v>15000</v>
      </c>
      <c r="AE84" s="16">
        <f t="shared" si="40"/>
        <v>0</v>
      </c>
      <c r="AF84" s="60"/>
    </row>
    <row r="85" spans="1:32" s="43" customFormat="1" ht="75">
      <c r="A85" s="47" t="s">
        <v>53</v>
      </c>
      <c r="B85" s="22">
        <f>B86</f>
        <v>15000</v>
      </c>
      <c r="C85" s="22">
        <f>C86</f>
        <v>0</v>
      </c>
      <c r="D85" s="22">
        <f>D86</f>
        <v>0</v>
      </c>
      <c r="E85" s="22">
        <f>E86</f>
        <v>0</v>
      </c>
      <c r="F85" s="24">
        <f>E85/B85*100</f>
        <v>0</v>
      </c>
      <c r="G85" s="24"/>
      <c r="H85" s="22">
        <f>H86</f>
        <v>0</v>
      </c>
      <c r="I85" s="22">
        <f>I86</f>
        <v>0</v>
      </c>
      <c r="J85" s="22">
        <f>J86</f>
        <v>0</v>
      </c>
      <c r="K85" s="22">
        <f>K86</f>
        <v>0</v>
      </c>
      <c r="L85" s="22">
        <f>L86</f>
        <v>0</v>
      </c>
      <c r="M85" s="22">
        <f aca="true" t="shared" si="41" ref="M85:AC85">M86</f>
        <v>0</v>
      </c>
      <c r="N85" s="22">
        <f t="shared" si="41"/>
        <v>0</v>
      </c>
      <c r="O85" s="22">
        <f t="shared" si="41"/>
        <v>0</v>
      </c>
      <c r="P85" s="22">
        <f t="shared" si="41"/>
        <v>0</v>
      </c>
      <c r="Q85" s="22">
        <f t="shared" si="41"/>
        <v>0</v>
      </c>
      <c r="R85" s="22">
        <f t="shared" si="41"/>
        <v>0</v>
      </c>
      <c r="S85" s="22">
        <f t="shared" si="41"/>
        <v>0</v>
      </c>
      <c r="T85" s="22">
        <f t="shared" si="41"/>
        <v>0</v>
      </c>
      <c r="U85" s="22">
        <f t="shared" si="41"/>
        <v>0</v>
      </c>
      <c r="V85" s="22">
        <f t="shared" si="41"/>
        <v>0</v>
      </c>
      <c r="W85" s="22">
        <f t="shared" si="41"/>
        <v>0</v>
      </c>
      <c r="X85" s="22">
        <f t="shared" si="41"/>
        <v>0</v>
      </c>
      <c r="Y85" s="22">
        <f t="shared" si="41"/>
        <v>0</v>
      </c>
      <c r="Z85" s="22">
        <f t="shared" si="41"/>
        <v>0</v>
      </c>
      <c r="AA85" s="22">
        <f t="shared" si="41"/>
        <v>0</v>
      </c>
      <c r="AB85" s="22">
        <f t="shared" si="41"/>
        <v>0</v>
      </c>
      <c r="AC85" s="22">
        <f t="shared" si="41"/>
        <v>0</v>
      </c>
      <c r="AD85" s="22">
        <f>AD86</f>
        <v>15000</v>
      </c>
      <c r="AE85" s="22">
        <f>AE86</f>
        <v>0</v>
      </c>
      <c r="AF85" s="66"/>
    </row>
    <row r="86" spans="1:32" s="43" customFormat="1" ht="18.75">
      <c r="A86" s="6" t="s">
        <v>3</v>
      </c>
      <c r="B86" s="7">
        <f>B88+B87+B89+B90</f>
        <v>15000</v>
      </c>
      <c r="C86" s="7">
        <f>C88+C87+C89+C90</f>
        <v>0</v>
      </c>
      <c r="D86" s="7">
        <f>D88+D87+D89+D90</f>
        <v>0</v>
      </c>
      <c r="E86" s="7">
        <f>E88+E87+E89+E90</f>
        <v>0</v>
      </c>
      <c r="F86" s="8">
        <f>E86/B86*100</f>
        <v>0</v>
      </c>
      <c r="G86" s="8"/>
      <c r="H86" s="7">
        <f>H88+H87+H89+H90</f>
        <v>0</v>
      </c>
      <c r="I86" s="7">
        <f>I88+I87+I89+I90</f>
        <v>0</v>
      </c>
      <c r="J86" s="7">
        <f aca="true" t="shared" si="42" ref="J86:AD86">J88+J87+J89+J90</f>
        <v>0</v>
      </c>
      <c r="K86" s="7">
        <f t="shared" si="42"/>
        <v>0</v>
      </c>
      <c r="L86" s="7">
        <f t="shared" si="42"/>
        <v>0</v>
      </c>
      <c r="M86" s="7">
        <v>0</v>
      </c>
      <c r="N86" s="7">
        <f t="shared" si="42"/>
        <v>0</v>
      </c>
      <c r="O86" s="7">
        <f t="shared" si="42"/>
        <v>0</v>
      </c>
      <c r="P86" s="7">
        <f t="shared" si="42"/>
        <v>0</v>
      </c>
      <c r="Q86" s="7">
        <f t="shared" si="42"/>
        <v>0</v>
      </c>
      <c r="R86" s="7">
        <f t="shared" si="42"/>
        <v>0</v>
      </c>
      <c r="S86" s="7">
        <f t="shared" si="42"/>
        <v>0</v>
      </c>
      <c r="T86" s="7">
        <f t="shared" si="42"/>
        <v>0</v>
      </c>
      <c r="U86" s="7">
        <f t="shared" si="42"/>
        <v>0</v>
      </c>
      <c r="V86" s="7">
        <f t="shared" si="42"/>
        <v>0</v>
      </c>
      <c r="W86" s="7">
        <f t="shared" si="42"/>
        <v>0</v>
      </c>
      <c r="X86" s="7">
        <f t="shared" si="42"/>
        <v>0</v>
      </c>
      <c r="Y86" s="7">
        <f t="shared" si="42"/>
        <v>0</v>
      </c>
      <c r="Z86" s="7">
        <f t="shared" si="42"/>
        <v>0</v>
      </c>
      <c r="AA86" s="7">
        <f t="shared" si="42"/>
        <v>0</v>
      </c>
      <c r="AB86" s="7">
        <f t="shared" si="42"/>
        <v>0</v>
      </c>
      <c r="AC86" s="7">
        <f t="shared" si="42"/>
        <v>0</v>
      </c>
      <c r="AD86" s="7">
        <f t="shared" si="42"/>
        <v>15000</v>
      </c>
      <c r="AE86" s="8">
        <f>AE87+AE88+AE89+AE90</f>
        <v>0</v>
      </c>
      <c r="AF86" s="1"/>
    </row>
    <row r="87" spans="1:32" s="43" customFormat="1" ht="18.75">
      <c r="A87" s="2" t="s">
        <v>4</v>
      </c>
      <c r="B87" s="7">
        <f>H87+J87+L87+N87+P87+R87+T87+V87+X87+Z87+AB87+AD87</f>
        <v>0</v>
      </c>
      <c r="C87" s="8">
        <f>H87</f>
        <v>0</v>
      </c>
      <c r="D87" s="8"/>
      <c r="E87" s="8">
        <f>I87+K87+M87+O87+Q87+S87+U87+W87+Y87+AA87+AC87+AE87+AG87</f>
        <v>0</v>
      </c>
      <c r="F87" s="8"/>
      <c r="G87" s="34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4"/>
      <c r="AF87" s="1"/>
    </row>
    <row r="88" spans="1:32" s="43" customFormat="1" ht="18.75">
      <c r="A88" s="2" t="s">
        <v>5</v>
      </c>
      <c r="B88" s="7">
        <f>H88+J88+L88+N88+P88+R88+T88+V88+X88+Z88+AB88+AD88</f>
        <v>0</v>
      </c>
      <c r="C88" s="8">
        <f>H88</f>
        <v>0</v>
      </c>
      <c r="D88" s="8">
        <f>E88</f>
        <v>0</v>
      </c>
      <c r="E88" s="8">
        <f>I88+K88+M88+O88+Q88+S88+U88+W88+Y88+AA88+AC88+AE88+AG88</f>
        <v>0</v>
      </c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1"/>
    </row>
    <row r="89" spans="1:32" s="43" customFormat="1" ht="18.75">
      <c r="A89" s="2" t="s">
        <v>6</v>
      </c>
      <c r="B89" s="7">
        <f>H89+J89+L89+N89+P89+R89+T89+V89+X89+Z89+AB89+AD89</f>
        <v>0</v>
      </c>
      <c r="C89" s="8">
        <f>H89</f>
        <v>0</v>
      </c>
      <c r="D89" s="8"/>
      <c r="E89" s="8">
        <f>I89+K89+M89+O89+Q89+S89+U89+W89+Y89+AA89+AC89+AE89+AG89</f>
        <v>0</v>
      </c>
      <c r="F89" s="8"/>
      <c r="G89" s="34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4"/>
      <c r="AF89" s="1"/>
    </row>
    <row r="90" spans="1:32" s="43" customFormat="1" ht="47.25">
      <c r="A90" s="2" t="s">
        <v>7</v>
      </c>
      <c r="B90" s="7">
        <f>H90+J90+L90+N90+P90+R90+T90+V90+X90+Z90+AB90+AD90</f>
        <v>15000</v>
      </c>
      <c r="C90" s="8">
        <f>H90</f>
        <v>0</v>
      </c>
      <c r="D90" s="8"/>
      <c r="E90" s="8">
        <f>I90+K90+M90+O90+Q90+S90+U90+W90+Y90+AA90+AC90+AE90+AG90</f>
        <v>0</v>
      </c>
      <c r="F90" s="8"/>
      <c r="G90" s="34"/>
      <c r="H90" s="8">
        <v>0</v>
      </c>
      <c r="I90" s="8">
        <v>0</v>
      </c>
      <c r="J90" s="8">
        <v>0</v>
      </c>
      <c r="K90" s="8">
        <v>0</v>
      </c>
      <c r="L90" s="8">
        <v>0</v>
      </c>
      <c r="M90" s="8">
        <v>0</v>
      </c>
      <c r="N90" s="8">
        <v>0</v>
      </c>
      <c r="O90" s="8"/>
      <c r="P90" s="8">
        <v>0</v>
      </c>
      <c r="Q90" s="8"/>
      <c r="R90" s="8">
        <v>0</v>
      </c>
      <c r="S90" s="8"/>
      <c r="T90" s="8">
        <v>0</v>
      </c>
      <c r="U90" s="8"/>
      <c r="V90" s="8">
        <v>0</v>
      </c>
      <c r="W90" s="8"/>
      <c r="X90" s="8">
        <v>0</v>
      </c>
      <c r="Y90" s="8"/>
      <c r="Z90" s="8">
        <v>0</v>
      </c>
      <c r="AA90" s="8"/>
      <c r="AB90" s="8">
        <v>0</v>
      </c>
      <c r="AC90" s="8"/>
      <c r="AD90" s="8">
        <v>15000</v>
      </c>
      <c r="AE90" s="4"/>
      <c r="AF90" s="1" t="s">
        <v>61</v>
      </c>
    </row>
    <row r="91" spans="1:32" s="43" customFormat="1" ht="105.75" customHeight="1">
      <c r="A91" s="19" t="s">
        <v>11</v>
      </c>
      <c r="B91" s="20">
        <f>B92</f>
        <v>5987.699999999998</v>
      </c>
      <c r="C91" s="21">
        <f>C92</f>
        <v>2225.0589999999997</v>
      </c>
      <c r="D91" s="21">
        <f>D92</f>
        <v>2195.354</v>
      </c>
      <c r="E91" s="21">
        <f>E92</f>
        <v>2195.354</v>
      </c>
      <c r="F91" s="21">
        <f>E91/B91*100</f>
        <v>36.66439534378811</v>
      </c>
      <c r="G91" s="21">
        <f>E91/C91*100</f>
        <v>98.66497922077572</v>
      </c>
      <c r="H91" s="21">
        <f>H92</f>
        <v>1210.896</v>
      </c>
      <c r="I91" s="21">
        <f>I92</f>
        <v>1065.982</v>
      </c>
      <c r="J91" s="21">
        <f aca="true" t="shared" si="43" ref="E91:AE93">J92</f>
        <v>560.112</v>
      </c>
      <c r="K91" s="21">
        <f>K92</f>
        <v>587.497</v>
      </c>
      <c r="L91" s="21">
        <f t="shared" si="43"/>
        <v>454.051</v>
      </c>
      <c r="M91" s="21">
        <f t="shared" si="43"/>
        <v>541.875</v>
      </c>
      <c r="N91" s="21">
        <f t="shared" si="43"/>
        <v>526.251</v>
      </c>
      <c r="O91" s="21">
        <f t="shared" si="43"/>
        <v>0</v>
      </c>
      <c r="P91" s="21">
        <f t="shared" si="43"/>
        <v>404.222</v>
      </c>
      <c r="Q91" s="21">
        <f t="shared" si="43"/>
        <v>0</v>
      </c>
      <c r="R91" s="21">
        <f t="shared" si="43"/>
        <v>419.139</v>
      </c>
      <c r="S91" s="21">
        <f>S92</f>
        <v>0</v>
      </c>
      <c r="T91" s="21">
        <f t="shared" si="43"/>
        <v>585.178</v>
      </c>
      <c r="U91" s="21">
        <f t="shared" si="43"/>
        <v>0</v>
      </c>
      <c r="V91" s="21">
        <f t="shared" si="43"/>
        <v>299.46</v>
      </c>
      <c r="W91" s="21">
        <f t="shared" si="43"/>
        <v>0</v>
      </c>
      <c r="X91" s="21">
        <f t="shared" si="43"/>
        <v>191.565</v>
      </c>
      <c r="Y91" s="21">
        <f t="shared" si="43"/>
        <v>0</v>
      </c>
      <c r="Z91" s="21">
        <f t="shared" si="43"/>
        <v>434.288</v>
      </c>
      <c r="AA91" s="21">
        <f t="shared" si="43"/>
        <v>0</v>
      </c>
      <c r="AB91" s="21">
        <f t="shared" si="43"/>
        <v>169.096</v>
      </c>
      <c r="AC91" s="21">
        <f t="shared" si="43"/>
        <v>0</v>
      </c>
      <c r="AD91" s="21">
        <f t="shared" si="43"/>
        <v>733.442</v>
      </c>
      <c r="AE91" s="21">
        <f t="shared" si="43"/>
        <v>0</v>
      </c>
      <c r="AF91" s="62"/>
    </row>
    <row r="92" spans="1:32" s="43" customFormat="1" ht="109.5" customHeight="1">
      <c r="A92" s="48" t="s">
        <v>12</v>
      </c>
      <c r="B92" s="16">
        <f aca="true" t="shared" si="44" ref="B92:D93">B93</f>
        <v>5987.699999999998</v>
      </c>
      <c r="C92" s="16">
        <f t="shared" si="44"/>
        <v>2225.0589999999997</v>
      </c>
      <c r="D92" s="16">
        <f t="shared" si="44"/>
        <v>2195.354</v>
      </c>
      <c r="E92" s="16">
        <f t="shared" si="43"/>
        <v>2195.354</v>
      </c>
      <c r="F92" s="17">
        <f>E92/B92*100</f>
        <v>36.66439534378811</v>
      </c>
      <c r="G92" s="17">
        <f>E92/C92*100</f>
        <v>98.66497922077572</v>
      </c>
      <c r="H92" s="16">
        <f t="shared" si="43"/>
        <v>1210.896</v>
      </c>
      <c r="I92" s="16">
        <f>I93</f>
        <v>1065.982</v>
      </c>
      <c r="J92" s="16">
        <f t="shared" si="43"/>
        <v>560.112</v>
      </c>
      <c r="K92" s="16">
        <f t="shared" si="43"/>
        <v>587.497</v>
      </c>
      <c r="L92" s="16">
        <f t="shared" si="43"/>
        <v>454.051</v>
      </c>
      <c r="M92" s="16">
        <f t="shared" si="43"/>
        <v>541.875</v>
      </c>
      <c r="N92" s="16">
        <f t="shared" si="43"/>
        <v>526.251</v>
      </c>
      <c r="O92" s="16">
        <f t="shared" si="43"/>
        <v>0</v>
      </c>
      <c r="P92" s="16">
        <f t="shared" si="43"/>
        <v>404.222</v>
      </c>
      <c r="Q92" s="16">
        <f t="shared" si="43"/>
        <v>0</v>
      </c>
      <c r="R92" s="16">
        <f t="shared" si="43"/>
        <v>419.139</v>
      </c>
      <c r="S92" s="16">
        <f t="shared" si="43"/>
        <v>0</v>
      </c>
      <c r="T92" s="16">
        <f t="shared" si="43"/>
        <v>585.178</v>
      </c>
      <c r="U92" s="16">
        <f t="shared" si="43"/>
        <v>0</v>
      </c>
      <c r="V92" s="16">
        <f t="shared" si="43"/>
        <v>299.46</v>
      </c>
      <c r="W92" s="16">
        <f t="shared" si="43"/>
        <v>0</v>
      </c>
      <c r="X92" s="16">
        <f t="shared" si="43"/>
        <v>191.565</v>
      </c>
      <c r="Y92" s="16">
        <f t="shared" si="43"/>
        <v>0</v>
      </c>
      <c r="Z92" s="16">
        <f t="shared" si="43"/>
        <v>434.288</v>
      </c>
      <c r="AA92" s="16">
        <f t="shared" si="43"/>
        <v>0</v>
      </c>
      <c r="AB92" s="16">
        <f t="shared" si="43"/>
        <v>169.096</v>
      </c>
      <c r="AC92" s="16">
        <f t="shared" si="43"/>
        <v>0</v>
      </c>
      <c r="AD92" s="16">
        <f t="shared" si="43"/>
        <v>733.442</v>
      </c>
      <c r="AE92" s="16">
        <f t="shared" si="43"/>
        <v>0</v>
      </c>
      <c r="AF92" s="65"/>
    </row>
    <row r="93" spans="1:32" s="43" customFormat="1" ht="87.75" customHeight="1">
      <c r="A93" s="5" t="s">
        <v>13</v>
      </c>
      <c r="B93" s="22">
        <f t="shared" si="44"/>
        <v>5987.699999999998</v>
      </c>
      <c r="C93" s="22">
        <f t="shared" si="44"/>
        <v>2225.0589999999997</v>
      </c>
      <c r="D93" s="22">
        <f t="shared" si="44"/>
        <v>2195.354</v>
      </c>
      <c r="E93" s="22">
        <f>E94</f>
        <v>2195.354</v>
      </c>
      <c r="F93" s="24">
        <f>E93/B93*100</f>
        <v>36.66439534378811</v>
      </c>
      <c r="G93" s="24">
        <f>E93/C93*100</f>
        <v>98.66497922077572</v>
      </c>
      <c r="H93" s="22">
        <f>H94</f>
        <v>1210.896</v>
      </c>
      <c r="I93" s="22">
        <f t="shared" si="43"/>
        <v>1065.982</v>
      </c>
      <c r="J93" s="22">
        <f>J94</f>
        <v>560.112</v>
      </c>
      <c r="K93" s="22">
        <f>K94</f>
        <v>587.497</v>
      </c>
      <c r="L93" s="22">
        <f t="shared" si="43"/>
        <v>454.051</v>
      </c>
      <c r="M93" s="22">
        <f t="shared" si="43"/>
        <v>541.875</v>
      </c>
      <c r="N93" s="22">
        <f t="shared" si="43"/>
        <v>526.251</v>
      </c>
      <c r="O93" s="22">
        <f t="shared" si="43"/>
        <v>0</v>
      </c>
      <c r="P93" s="22">
        <f t="shared" si="43"/>
        <v>404.222</v>
      </c>
      <c r="Q93" s="22">
        <f t="shared" si="43"/>
        <v>0</v>
      </c>
      <c r="R93" s="22">
        <f t="shared" si="43"/>
        <v>419.139</v>
      </c>
      <c r="S93" s="22">
        <f t="shared" si="43"/>
        <v>0</v>
      </c>
      <c r="T93" s="22">
        <f t="shared" si="43"/>
        <v>585.178</v>
      </c>
      <c r="U93" s="22">
        <f t="shared" si="43"/>
        <v>0</v>
      </c>
      <c r="V93" s="22">
        <f t="shared" si="43"/>
        <v>299.46</v>
      </c>
      <c r="W93" s="22">
        <f t="shared" si="43"/>
        <v>0</v>
      </c>
      <c r="X93" s="22">
        <f t="shared" si="43"/>
        <v>191.565</v>
      </c>
      <c r="Y93" s="22">
        <f t="shared" si="43"/>
        <v>0</v>
      </c>
      <c r="Z93" s="22">
        <f t="shared" si="43"/>
        <v>434.288</v>
      </c>
      <c r="AA93" s="22">
        <f t="shared" si="43"/>
        <v>0</v>
      </c>
      <c r="AB93" s="22">
        <f t="shared" si="43"/>
        <v>169.096</v>
      </c>
      <c r="AC93" s="22">
        <f t="shared" si="43"/>
        <v>0</v>
      </c>
      <c r="AD93" s="22">
        <f t="shared" si="43"/>
        <v>733.442</v>
      </c>
      <c r="AE93" s="22">
        <f t="shared" si="43"/>
        <v>0</v>
      </c>
      <c r="AF93" s="53"/>
    </row>
    <row r="94" spans="1:32" s="43" customFormat="1" ht="18.75">
      <c r="A94" s="6" t="s">
        <v>3</v>
      </c>
      <c r="B94" s="7">
        <f>B96+B95+B97+B98</f>
        <v>5987.699999999998</v>
      </c>
      <c r="C94" s="7">
        <f>C96+C95+C97+C98</f>
        <v>2225.0589999999997</v>
      </c>
      <c r="D94" s="7">
        <f>D96+D95+D97+D98</f>
        <v>2195.354</v>
      </c>
      <c r="E94" s="7">
        <f>E96+E95+E97+E98</f>
        <v>2195.354</v>
      </c>
      <c r="F94" s="8">
        <f>E94/B94*100</f>
        <v>36.66439534378811</v>
      </c>
      <c r="G94" s="8">
        <f>E94/C94*100</f>
        <v>98.66497922077572</v>
      </c>
      <c r="H94" s="7">
        <f>H96+H95+H97+H98</f>
        <v>1210.896</v>
      </c>
      <c r="I94" s="7">
        <f>I96+I95+I97+I98</f>
        <v>1065.982</v>
      </c>
      <c r="J94" s="7">
        <f aca="true" t="shared" si="45" ref="J94:AE94">J96+J95+J97+J98</f>
        <v>560.112</v>
      </c>
      <c r="K94" s="7">
        <f>K96+K95+K97+K98</f>
        <v>587.497</v>
      </c>
      <c r="L94" s="7">
        <f t="shared" si="45"/>
        <v>454.051</v>
      </c>
      <c r="M94" s="7">
        <f t="shared" si="45"/>
        <v>541.875</v>
      </c>
      <c r="N94" s="7">
        <f>N96+N95+N97+N98</f>
        <v>526.251</v>
      </c>
      <c r="O94" s="7">
        <f t="shared" si="45"/>
        <v>0</v>
      </c>
      <c r="P94" s="7">
        <f t="shared" si="45"/>
        <v>404.222</v>
      </c>
      <c r="Q94" s="7">
        <f t="shared" si="45"/>
        <v>0</v>
      </c>
      <c r="R94" s="7">
        <f t="shared" si="45"/>
        <v>419.139</v>
      </c>
      <c r="S94" s="7">
        <f t="shared" si="45"/>
        <v>0</v>
      </c>
      <c r="T94" s="7">
        <f t="shared" si="45"/>
        <v>585.178</v>
      </c>
      <c r="U94" s="7">
        <f t="shared" si="45"/>
        <v>0</v>
      </c>
      <c r="V94" s="7">
        <f t="shared" si="45"/>
        <v>299.46</v>
      </c>
      <c r="W94" s="7">
        <f t="shared" si="45"/>
        <v>0</v>
      </c>
      <c r="X94" s="7">
        <f>X96+X95+X97+X98</f>
        <v>191.565</v>
      </c>
      <c r="Y94" s="7">
        <f t="shared" si="45"/>
        <v>0</v>
      </c>
      <c r="Z94" s="7">
        <f t="shared" si="45"/>
        <v>434.288</v>
      </c>
      <c r="AA94" s="7">
        <f t="shared" si="45"/>
        <v>0</v>
      </c>
      <c r="AB94" s="7">
        <f t="shared" si="45"/>
        <v>169.096</v>
      </c>
      <c r="AC94" s="7">
        <f t="shared" si="45"/>
        <v>0</v>
      </c>
      <c r="AD94" s="7">
        <f t="shared" si="45"/>
        <v>733.442</v>
      </c>
      <c r="AE94" s="8">
        <f t="shared" si="45"/>
        <v>0</v>
      </c>
      <c r="AF94" s="56"/>
    </row>
    <row r="95" spans="1:32" s="43" customFormat="1" ht="18.75">
      <c r="A95" s="2" t="s">
        <v>4</v>
      </c>
      <c r="B95" s="7">
        <f>H95+J95+L95+N95+P95+R95+T95+V95+X95+Z95+AB95+AD95</f>
        <v>0</v>
      </c>
      <c r="C95" s="8">
        <f>H95</f>
        <v>0</v>
      </c>
      <c r="D95" s="8"/>
      <c r="E95" s="8">
        <f>I95+K95+M95+O95+Q95+S95+U95+W95+Y95+AA95+AC95+AE95+AG95</f>
        <v>0</v>
      </c>
      <c r="F95" s="8"/>
      <c r="G95" s="8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4"/>
      <c r="AF95" s="56"/>
    </row>
    <row r="96" spans="1:32" s="43" customFormat="1" ht="49.5" customHeight="1">
      <c r="A96" s="37" t="s">
        <v>5</v>
      </c>
      <c r="B96" s="7">
        <f>H96+J96+L96+N96+P96+R96+T96+V96+X96+Z96+AB96+AD96</f>
        <v>5987.699999999998</v>
      </c>
      <c r="C96" s="8">
        <f>+H96+J96+L96</f>
        <v>2225.0589999999997</v>
      </c>
      <c r="D96" s="8">
        <f>E96</f>
        <v>2195.354</v>
      </c>
      <c r="E96" s="8">
        <f>I96+K96+M96+O96+Q96+S96+U96+W96+Y96+AA96+AC96+AE96+AG96</f>
        <v>2195.354</v>
      </c>
      <c r="F96" s="8">
        <f>E96/B96*100</f>
        <v>36.66439534378811</v>
      </c>
      <c r="G96" s="8">
        <f>E96/C96*100</f>
        <v>98.66497922077572</v>
      </c>
      <c r="H96" s="8">
        <v>1210.896</v>
      </c>
      <c r="I96" s="8">
        <v>1065.982</v>
      </c>
      <c r="J96" s="8">
        <v>560.112</v>
      </c>
      <c r="K96" s="8">
        <v>587.497</v>
      </c>
      <c r="L96" s="8">
        <v>454.051</v>
      </c>
      <c r="M96" s="8">
        <v>541.875</v>
      </c>
      <c r="N96" s="8">
        <v>526.251</v>
      </c>
      <c r="O96" s="8"/>
      <c r="P96" s="8">
        <v>404.222</v>
      </c>
      <c r="Q96" s="8"/>
      <c r="R96" s="36">
        <v>419.139</v>
      </c>
      <c r="S96" s="8"/>
      <c r="T96" s="8">
        <v>585.178</v>
      </c>
      <c r="U96" s="8"/>
      <c r="V96" s="8">
        <v>299.46</v>
      </c>
      <c r="W96" s="8"/>
      <c r="X96" s="8">
        <v>191.565</v>
      </c>
      <c r="Y96" s="8"/>
      <c r="Z96" s="8">
        <v>434.288</v>
      </c>
      <c r="AA96" s="8"/>
      <c r="AB96" s="8">
        <v>169.096</v>
      </c>
      <c r="AC96" s="8"/>
      <c r="AD96" s="8">
        <v>733.442</v>
      </c>
      <c r="AE96" s="8"/>
      <c r="AF96" s="56"/>
    </row>
    <row r="97" spans="1:32" s="43" customFormat="1" ht="18.75">
      <c r="A97" s="2" t="s">
        <v>6</v>
      </c>
      <c r="B97" s="7">
        <f>H97+J97+L97+N97+P97+R97+T97+V97+X97+Z97+AB97+AD97</f>
        <v>0</v>
      </c>
      <c r="C97" s="8">
        <f>H97</f>
        <v>0</v>
      </c>
      <c r="D97" s="8"/>
      <c r="E97" s="8">
        <f>I97+K97+M97+O97+Q97+S97+U97+W97+Y97+AA97+AC97+AE97+AG97</f>
        <v>0</v>
      </c>
      <c r="F97" s="8"/>
      <c r="G97" s="34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4"/>
      <c r="AF97" s="56"/>
    </row>
    <row r="98" spans="1:32" s="43" customFormat="1" ht="18.75">
      <c r="A98" s="2" t="s">
        <v>7</v>
      </c>
      <c r="B98" s="7">
        <f>H98+J98+L98+N98+P98+R98+T98+V98+X98+Z98+AB98+AD98</f>
        <v>0</v>
      </c>
      <c r="C98" s="8">
        <f>H98</f>
        <v>0</v>
      </c>
      <c r="D98" s="8"/>
      <c r="E98" s="8">
        <f>I98+K98+M98+O98+Q98+S98+U98+W98+Y98+AA98+AC98+AE98+AG98</f>
        <v>0</v>
      </c>
      <c r="F98" s="8"/>
      <c r="G98" s="34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4"/>
      <c r="AF98" s="56"/>
    </row>
    <row r="99" spans="1:33" ht="37.5">
      <c r="A99" s="26" t="s">
        <v>14</v>
      </c>
      <c r="B99" s="27">
        <f>B100+B101+B102+B103</f>
        <v>57373.150480000004</v>
      </c>
      <c r="C99" s="27">
        <f>C100+C101+C102+C103</f>
        <v>8903.974</v>
      </c>
      <c r="D99" s="27">
        <f>D100+D101+D102+D103</f>
        <v>7371.634</v>
      </c>
      <c r="E99" s="27">
        <f>E100+E101+E102+E103</f>
        <v>7371.634</v>
      </c>
      <c r="F99" s="28">
        <f>E99/B99*100</f>
        <v>12.848578016592823</v>
      </c>
      <c r="G99" s="28">
        <f>E99/C99*100</f>
        <v>82.79038101414042</v>
      </c>
      <c r="H99" s="27">
        <f aca="true" t="shared" si="46" ref="H99:AE99">H100+H101+H102+H103</f>
        <v>3199.3320000000003</v>
      </c>
      <c r="I99" s="27">
        <f t="shared" si="46"/>
        <v>2256.582</v>
      </c>
      <c r="J99" s="27">
        <f t="shared" si="46"/>
        <v>2815.746</v>
      </c>
      <c r="K99" s="27">
        <f t="shared" si="46"/>
        <v>2555.587</v>
      </c>
      <c r="L99" s="27">
        <f t="shared" si="46"/>
        <v>2888.896</v>
      </c>
      <c r="M99" s="27">
        <f t="shared" si="46"/>
        <v>2559.465</v>
      </c>
      <c r="N99" s="27">
        <f t="shared" si="46"/>
        <v>3383.621</v>
      </c>
      <c r="O99" s="27">
        <f t="shared" si="46"/>
        <v>0</v>
      </c>
      <c r="P99" s="27">
        <f t="shared" si="46"/>
        <v>2876.103</v>
      </c>
      <c r="Q99" s="27">
        <f t="shared" si="46"/>
        <v>0</v>
      </c>
      <c r="R99" s="27">
        <f t="shared" si="46"/>
        <v>2909.43</v>
      </c>
      <c r="S99" s="27">
        <f t="shared" si="46"/>
        <v>0</v>
      </c>
      <c r="T99" s="27">
        <f t="shared" si="46"/>
        <v>4586.002</v>
      </c>
      <c r="U99" s="27">
        <f t="shared" si="46"/>
        <v>0</v>
      </c>
      <c r="V99" s="27">
        <f t="shared" si="46"/>
        <v>5295.052</v>
      </c>
      <c r="W99" s="27">
        <f t="shared" si="46"/>
        <v>0</v>
      </c>
      <c r="X99" s="27">
        <f t="shared" si="46"/>
        <v>5364.171</v>
      </c>
      <c r="Y99" s="27">
        <f t="shared" si="46"/>
        <v>0</v>
      </c>
      <c r="Z99" s="27">
        <f t="shared" si="46"/>
        <v>2898.3450000000003</v>
      </c>
      <c r="AA99" s="27">
        <f t="shared" si="46"/>
        <v>0</v>
      </c>
      <c r="AB99" s="27">
        <f t="shared" si="46"/>
        <v>2278.116</v>
      </c>
      <c r="AC99" s="27">
        <f t="shared" si="46"/>
        <v>0</v>
      </c>
      <c r="AD99" s="27">
        <f t="shared" si="46"/>
        <v>18878.328999999998</v>
      </c>
      <c r="AE99" s="27">
        <f t="shared" si="46"/>
        <v>0</v>
      </c>
      <c r="AF99" s="29"/>
      <c r="AG99" s="35"/>
    </row>
    <row r="100" spans="1:32" ht="18.75">
      <c r="A100" s="30" t="s">
        <v>4</v>
      </c>
      <c r="B100" s="31">
        <f>B8+B26+B32+B38+B51+B58+B65+B73+B80+B95</f>
        <v>99.4</v>
      </c>
      <c r="C100" s="31">
        <f>C8+C26+C32+C38+C51+C58+C65+C73+C80+C95</f>
        <v>0</v>
      </c>
      <c r="D100" s="31">
        <f>D8+D26+D32+D38+D51+D58+D65+D73+D80+D95</f>
        <v>0</v>
      </c>
      <c r="E100" s="31">
        <f>E8+E26+E32+E38+E51+E58+E65+E73+E80+E95</f>
        <v>0</v>
      </c>
      <c r="F100" s="32">
        <f>E100/B100*100</f>
        <v>0</v>
      </c>
      <c r="G100" s="32"/>
      <c r="H100" s="31">
        <f aca="true" t="shared" si="47" ref="H100:AD100">H8+H26+H32+H38+H51+H58+H65+H73+H80+H95</f>
        <v>0</v>
      </c>
      <c r="I100" s="31">
        <f t="shared" si="47"/>
        <v>0</v>
      </c>
      <c r="J100" s="31">
        <f t="shared" si="47"/>
        <v>0</v>
      </c>
      <c r="K100" s="31">
        <f t="shared" si="47"/>
        <v>0</v>
      </c>
      <c r="L100" s="31">
        <f t="shared" si="47"/>
        <v>0</v>
      </c>
      <c r="M100" s="31">
        <f t="shared" si="47"/>
        <v>0</v>
      </c>
      <c r="N100" s="31">
        <f t="shared" si="47"/>
        <v>0</v>
      </c>
      <c r="O100" s="31">
        <f t="shared" si="47"/>
        <v>0</v>
      </c>
      <c r="P100" s="31">
        <f t="shared" si="47"/>
        <v>0</v>
      </c>
      <c r="Q100" s="31">
        <f t="shared" si="47"/>
        <v>0</v>
      </c>
      <c r="R100" s="31">
        <f t="shared" si="47"/>
        <v>0</v>
      </c>
      <c r="S100" s="31">
        <f t="shared" si="47"/>
        <v>0</v>
      </c>
      <c r="T100" s="31">
        <f t="shared" si="47"/>
        <v>99.4</v>
      </c>
      <c r="U100" s="31">
        <f t="shared" si="47"/>
        <v>0</v>
      </c>
      <c r="V100" s="31">
        <f t="shared" si="47"/>
        <v>0</v>
      </c>
      <c r="W100" s="31">
        <f t="shared" si="47"/>
        <v>0</v>
      </c>
      <c r="X100" s="31">
        <f t="shared" si="47"/>
        <v>0</v>
      </c>
      <c r="Y100" s="31">
        <f t="shared" si="47"/>
        <v>0</v>
      </c>
      <c r="Z100" s="31">
        <f t="shared" si="47"/>
        <v>0</v>
      </c>
      <c r="AA100" s="31">
        <f t="shared" si="47"/>
        <v>0</v>
      </c>
      <c r="AB100" s="31">
        <f t="shared" si="47"/>
        <v>0</v>
      </c>
      <c r="AC100" s="31">
        <f t="shared" si="47"/>
        <v>0</v>
      </c>
      <c r="AD100" s="31">
        <f t="shared" si="47"/>
        <v>0</v>
      </c>
      <c r="AE100" s="31">
        <f>AE8+E26+AE32+AE38+AE51+AE58+AE65+AE73+AE80+AE95</f>
        <v>0</v>
      </c>
      <c r="AF100" s="29"/>
    </row>
    <row r="101" spans="1:32" ht="18.75">
      <c r="A101" s="30" t="s">
        <v>5</v>
      </c>
      <c r="B101" s="31">
        <f>B96+B88+B81+B74+B66+B59+B52+B45+B39+B33+B27+B9</f>
        <v>41499.48548</v>
      </c>
      <c r="C101" s="31">
        <f>C96+C88+C81+C74+C66+C59+C52+C45+C39+C33+C27+C9</f>
        <v>8903.974</v>
      </c>
      <c r="D101" s="31">
        <f>D96+D88+D81+D74+D66+D59+D52+D45+D39+D33+D27+D9</f>
        <v>7371.634</v>
      </c>
      <c r="E101" s="31">
        <f>E96+E88+E81+E74+E66+E59+E52+E45+E39+E33+E27+E9</f>
        <v>7371.634</v>
      </c>
      <c r="F101" s="32">
        <f>E101/B101*100</f>
        <v>17.76319372333577</v>
      </c>
      <c r="G101" s="32">
        <f>E101/C101*100</f>
        <v>82.79038101414042</v>
      </c>
      <c r="H101" s="31">
        <f>H96+H88+H81+H74+H66+H59+H52+H45+H39+H33+H27+H9</f>
        <v>3199.3320000000003</v>
      </c>
      <c r="I101" s="31">
        <f aca="true" t="shared" si="48" ref="I101:AA101">I9+I27+I33+I39+I52+I59+I66+I74+I81+I96</f>
        <v>2256.582</v>
      </c>
      <c r="J101" s="31">
        <f t="shared" si="48"/>
        <v>2815.746</v>
      </c>
      <c r="K101" s="31">
        <f t="shared" si="48"/>
        <v>2555.587</v>
      </c>
      <c r="L101" s="31">
        <f t="shared" si="48"/>
        <v>2888.896</v>
      </c>
      <c r="M101" s="31">
        <f t="shared" si="48"/>
        <v>2559.465</v>
      </c>
      <c r="N101" s="31">
        <f t="shared" si="48"/>
        <v>3383.621</v>
      </c>
      <c r="O101" s="31">
        <f t="shared" si="48"/>
        <v>0</v>
      </c>
      <c r="P101" s="31">
        <f t="shared" si="48"/>
        <v>2871.763</v>
      </c>
      <c r="Q101" s="31">
        <f t="shared" si="48"/>
        <v>0</v>
      </c>
      <c r="R101" s="31">
        <f t="shared" si="48"/>
        <v>2909.43</v>
      </c>
      <c r="S101" s="31">
        <f t="shared" si="48"/>
        <v>0</v>
      </c>
      <c r="T101" s="31">
        <f t="shared" si="48"/>
        <v>4486.602000000001</v>
      </c>
      <c r="U101" s="31">
        <f t="shared" si="48"/>
        <v>0</v>
      </c>
      <c r="V101" s="31">
        <f>V96+V81+V74+V66+V59+V52+V45+V39+V33+V27+V9</f>
        <v>5295.052</v>
      </c>
      <c r="W101" s="31">
        <f t="shared" si="48"/>
        <v>0</v>
      </c>
      <c r="X101" s="31">
        <f>X96+X81+X74+X66+X59+X52+X45+X39+X33+X27+X9</f>
        <v>5364.171</v>
      </c>
      <c r="Y101" s="31">
        <f t="shared" si="48"/>
        <v>0</v>
      </c>
      <c r="Z101" s="31">
        <f t="shared" si="48"/>
        <v>2898.3450000000003</v>
      </c>
      <c r="AA101" s="31">
        <f t="shared" si="48"/>
        <v>0</v>
      </c>
      <c r="AB101" s="31">
        <f>AB9+AB27+AB33++AB39+AB52+AB59+AB66+AB74+AB81+AB96</f>
        <v>2278.116</v>
      </c>
      <c r="AC101" s="31">
        <f aca="true" t="shared" si="49" ref="AC101:AD103">AC9+AC27+AC33+AC39+AC52+AC59+AC66+AC74+AC81+AC96</f>
        <v>0</v>
      </c>
      <c r="AD101" s="31">
        <f t="shared" si="49"/>
        <v>3108.404</v>
      </c>
      <c r="AE101" s="31">
        <f>AE9+AE27+AE33++AE39+AE52+AE59+AE66+AE74+AE81+AE96</f>
        <v>0</v>
      </c>
      <c r="AF101" s="29"/>
    </row>
    <row r="102" spans="1:32" ht="18.75">
      <c r="A102" s="30" t="s">
        <v>6</v>
      </c>
      <c r="B102" s="31">
        <f>B10+B28+B34+B40+B53+B60+B67+B75+B82+B97</f>
        <v>0</v>
      </c>
      <c r="C102" s="31">
        <f>C10+C28+C34+C40+C53+C60+C67+C75+C82+C97</f>
        <v>0</v>
      </c>
      <c r="D102" s="31"/>
      <c r="E102" s="31">
        <f>E10+E28+E34+E40+E53+E60+E67+E75+E82+E97</f>
        <v>0</v>
      </c>
      <c r="F102" s="32"/>
      <c r="G102" s="28"/>
      <c r="H102" s="31">
        <f aca="true" t="shared" si="50" ref="H102:AA102">H10+H28+H34+H40+H53+H60+H67+H75+H82+H97</f>
        <v>0</v>
      </c>
      <c r="I102" s="31">
        <f t="shared" si="50"/>
        <v>0</v>
      </c>
      <c r="J102" s="31">
        <f t="shared" si="50"/>
        <v>0</v>
      </c>
      <c r="K102" s="31">
        <f t="shared" si="50"/>
        <v>0</v>
      </c>
      <c r="L102" s="31">
        <f t="shared" si="50"/>
        <v>0</v>
      </c>
      <c r="M102" s="31">
        <f t="shared" si="50"/>
        <v>0</v>
      </c>
      <c r="N102" s="31">
        <f t="shared" si="50"/>
        <v>0</v>
      </c>
      <c r="O102" s="31">
        <f t="shared" si="50"/>
        <v>0</v>
      </c>
      <c r="P102" s="31">
        <f t="shared" si="50"/>
        <v>0</v>
      </c>
      <c r="Q102" s="31">
        <f t="shared" si="50"/>
        <v>0</v>
      </c>
      <c r="R102" s="31">
        <f t="shared" si="50"/>
        <v>0</v>
      </c>
      <c r="S102" s="31">
        <f t="shared" si="50"/>
        <v>0</v>
      </c>
      <c r="T102" s="31">
        <f t="shared" si="50"/>
        <v>0</v>
      </c>
      <c r="U102" s="31">
        <f t="shared" si="50"/>
        <v>0</v>
      </c>
      <c r="V102" s="31">
        <f t="shared" si="50"/>
        <v>0</v>
      </c>
      <c r="W102" s="31">
        <f t="shared" si="50"/>
        <v>0</v>
      </c>
      <c r="X102" s="31">
        <f t="shared" si="50"/>
        <v>0</v>
      </c>
      <c r="Y102" s="31">
        <f t="shared" si="50"/>
        <v>0</v>
      </c>
      <c r="Z102" s="31">
        <f t="shared" si="50"/>
        <v>0</v>
      </c>
      <c r="AA102" s="31">
        <f t="shared" si="50"/>
        <v>0</v>
      </c>
      <c r="AB102" s="31">
        <f>AB10+AB28+AB34+AB40+AB53+AB60+AB67+AB75+AB82+AB97</f>
        <v>0</v>
      </c>
      <c r="AC102" s="31">
        <f t="shared" si="49"/>
        <v>0</v>
      </c>
      <c r="AD102" s="31">
        <f t="shared" si="49"/>
        <v>0</v>
      </c>
      <c r="AE102" s="31">
        <f>AE10+AE28+AE34+AE40+AE53+AE60+AE67+AE75+AE82+AE97</f>
        <v>0</v>
      </c>
      <c r="AF102" s="29"/>
    </row>
    <row r="103" spans="1:32" ht="18.75">
      <c r="A103" s="30" t="s">
        <v>7</v>
      </c>
      <c r="B103" s="31">
        <f>B98+B90+B83+B76+B68+B61+B54+B47+B41+B35+B29+B11</f>
        <v>15774.265</v>
      </c>
      <c r="C103" s="31">
        <f>C11+C29+C35+C41+C54+C61+C68+C76+C83+C98</f>
        <v>0</v>
      </c>
      <c r="D103" s="31">
        <f>D11+D29+D35+D41+D54+D61+D68+D76+D83+D98</f>
        <v>0</v>
      </c>
      <c r="E103" s="31">
        <f>E11+E29+E35+E41+E54+E61+E68+E76+E83+E98</f>
        <v>0</v>
      </c>
      <c r="F103" s="32">
        <f>E103/B103*100</f>
        <v>0</v>
      </c>
      <c r="G103" s="28"/>
      <c r="H103" s="31">
        <f aca="true" t="shared" si="51" ref="H103:AA103">H11+H29+H35+H41+H54+H61+H68+H76+H83+H98</f>
        <v>0</v>
      </c>
      <c r="I103" s="31">
        <f t="shared" si="51"/>
        <v>0</v>
      </c>
      <c r="J103" s="31">
        <f t="shared" si="51"/>
        <v>0</v>
      </c>
      <c r="K103" s="31">
        <f t="shared" si="51"/>
        <v>0</v>
      </c>
      <c r="L103" s="31">
        <f t="shared" si="51"/>
        <v>0</v>
      </c>
      <c r="M103" s="31">
        <f t="shared" si="51"/>
        <v>0</v>
      </c>
      <c r="N103" s="31">
        <f t="shared" si="51"/>
        <v>0</v>
      </c>
      <c r="O103" s="31">
        <f t="shared" si="51"/>
        <v>0</v>
      </c>
      <c r="P103" s="31">
        <f t="shared" si="51"/>
        <v>4.34</v>
      </c>
      <c r="Q103" s="31">
        <f t="shared" si="51"/>
        <v>0</v>
      </c>
      <c r="R103" s="31">
        <f t="shared" si="51"/>
        <v>0</v>
      </c>
      <c r="S103" s="31">
        <f t="shared" si="51"/>
        <v>0</v>
      </c>
      <c r="T103" s="31">
        <f t="shared" si="51"/>
        <v>0</v>
      </c>
      <c r="U103" s="31">
        <f t="shared" si="51"/>
        <v>0</v>
      </c>
      <c r="V103" s="31">
        <f t="shared" si="51"/>
        <v>0</v>
      </c>
      <c r="W103" s="31">
        <f t="shared" si="51"/>
        <v>0</v>
      </c>
      <c r="X103" s="31">
        <f t="shared" si="51"/>
        <v>0</v>
      </c>
      <c r="Y103" s="31">
        <f t="shared" si="51"/>
        <v>0</v>
      </c>
      <c r="Z103" s="31">
        <f t="shared" si="51"/>
        <v>0</v>
      </c>
      <c r="AA103" s="31">
        <f t="shared" si="51"/>
        <v>0</v>
      </c>
      <c r="AB103" s="31">
        <f>AB11+AB29+AB35+AB41+AB54+AB61+AB68+AB76+AB83+AB98</f>
        <v>0</v>
      </c>
      <c r="AC103" s="31">
        <f t="shared" si="49"/>
        <v>0</v>
      </c>
      <c r="AD103" s="31">
        <f>AD98+AD90+AD83+AD76+AD68+AD61+AD54+AD47+AD41+AD35+AD29+AD11</f>
        <v>15769.925</v>
      </c>
      <c r="AE103" s="31">
        <f>AE11+AE29+AE35+AE41+AE54+AE61+AE68+AE76+AE83+AE98</f>
        <v>0</v>
      </c>
      <c r="AF103" s="29"/>
    </row>
    <row r="104" spans="1:32" ht="96" customHeight="1">
      <c r="A104" s="77" t="s">
        <v>56</v>
      </c>
      <c r="B104" s="78"/>
      <c r="C104" s="78"/>
      <c r="D104" s="78"/>
      <c r="E104" s="78"/>
      <c r="F104" s="78"/>
      <c r="G104" s="78"/>
      <c r="H104" s="78"/>
      <c r="I104" s="78"/>
      <c r="J104" s="78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4"/>
      <c r="AF104" s="15"/>
    </row>
    <row r="105" spans="1:32" ht="18.75">
      <c r="A105" s="11"/>
      <c r="B105" s="52"/>
      <c r="C105" s="52"/>
      <c r="D105" s="52"/>
      <c r="E105" s="52"/>
      <c r="F105" s="52"/>
      <c r="G105" s="52"/>
      <c r="H105" s="52"/>
      <c r="I105" s="52"/>
      <c r="J105" s="52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4"/>
      <c r="AF105" s="15"/>
    </row>
    <row r="106" spans="2:32" ht="18.75">
      <c r="B106" s="75" t="s">
        <v>38</v>
      </c>
      <c r="C106" s="75"/>
      <c r="D106" s="75"/>
      <c r="E106" s="75"/>
      <c r="F106" s="75"/>
      <c r="G106" s="75"/>
      <c r="H106" s="75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4"/>
      <c r="AF106" s="15"/>
    </row>
    <row r="107" spans="1:32" ht="18.75">
      <c r="A107" s="76" t="s">
        <v>55</v>
      </c>
      <c r="B107" s="76"/>
      <c r="C107" s="76"/>
      <c r="D107" s="76"/>
      <c r="E107" s="76"/>
      <c r="F107" s="76"/>
      <c r="G107" s="76"/>
      <c r="H107" s="76"/>
      <c r="I107" s="76"/>
      <c r="J107" s="76"/>
      <c r="K107" s="76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4"/>
      <c r="AF107" s="15"/>
    </row>
    <row r="108" spans="1:32" ht="18.75">
      <c r="A108" s="11"/>
      <c r="B108" s="12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4"/>
      <c r="AF108" s="15"/>
    </row>
    <row r="109" spans="1:33" ht="18.75">
      <c r="A109" s="11"/>
      <c r="B109" s="12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</row>
    <row r="110" spans="1:32" ht="18.75">
      <c r="A110" s="33"/>
      <c r="B110" s="12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4"/>
      <c r="AF110" s="15"/>
    </row>
    <row r="111" spans="1:32" ht="18.75">
      <c r="A111" s="11"/>
      <c r="B111" s="12"/>
      <c r="C111" s="12"/>
      <c r="D111" s="12"/>
      <c r="E111" s="12"/>
      <c r="F111" s="13"/>
      <c r="G111" s="13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5"/>
    </row>
    <row r="112" spans="1:32" ht="18.75">
      <c r="A112" s="11"/>
      <c r="B112" s="12"/>
      <c r="C112" s="12"/>
      <c r="D112" s="12"/>
      <c r="E112" s="12"/>
      <c r="F112" s="13"/>
      <c r="G112" s="13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5"/>
    </row>
    <row r="113" spans="1:32" ht="18.75">
      <c r="A113" s="11"/>
      <c r="B113" s="12"/>
      <c r="C113" s="12"/>
      <c r="D113" s="12"/>
      <c r="E113" s="12"/>
      <c r="F113" s="13"/>
      <c r="G113" s="13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5"/>
    </row>
    <row r="114" spans="1:32" ht="18.75">
      <c r="A114" s="33"/>
      <c r="B114" s="12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4"/>
      <c r="AF114" s="15"/>
    </row>
    <row r="115" spans="1:32" ht="18.75">
      <c r="A115" s="11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5"/>
    </row>
    <row r="116" spans="1:31" ht="18.75">
      <c r="A116" s="11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</row>
  </sheetData>
  <sheetProtection selectLockedCells="1" selectUnlockedCells="1"/>
  <mergeCells count="23">
    <mergeCell ref="AF2:AF3"/>
    <mergeCell ref="Z2:AA2"/>
    <mergeCell ref="H2:I2"/>
    <mergeCell ref="X2:Y2"/>
    <mergeCell ref="A1:AF1"/>
    <mergeCell ref="A2:A3"/>
    <mergeCell ref="B2:B3"/>
    <mergeCell ref="C2:C3"/>
    <mergeCell ref="E2:E3"/>
    <mergeCell ref="AD2:AE2"/>
    <mergeCell ref="B106:H106"/>
    <mergeCell ref="A107:K107"/>
    <mergeCell ref="N2:O2"/>
    <mergeCell ref="A104:J104"/>
    <mergeCell ref="R2:S2"/>
    <mergeCell ref="T2:U2"/>
    <mergeCell ref="P2:Q2"/>
    <mergeCell ref="F2:G2"/>
    <mergeCell ref="J2:K2"/>
    <mergeCell ref="V2:W2"/>
    <mergeCell ref="AB2:AC2"/>
    <mergeCell ref="D2:D3"/>
    <mergeCell ref="L2:M2"/>
  </mergeCells>
  <printOptions horizontalCentered="1" verticalCentered="1"/>
  <pageMargins left="0.31496062992125984" right="0.31496062992125984" top="0.5511811023622047" bottom="0.35433070866141736" header="0.31496062992125984" footer="0.31496062992125984"/>
  <pageSetup fitToHeight="0" fitToWidth="0" horizontalDpi="600" verticalDpi="600" orientation="landscape" paperSize="9" scale="44" r:id="rId1"/>
  <rowBreaks count="4" manualBreakCount="4">
    <brk id="18" max="30" man="1"/>
    <brk id="41" max="30" man="1"/>
    <brk id="68" max="30" man="1"/>
    <brk id="90" max="30" man="1"/>
  </rowBreaks>
  <colBreaks count="1" manualBreakCount="1">
    <brk id="17" max="10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Сысоева Оксана Петровна</dc:creator>
  <cp:keywords/>
  <dc:description/>
  <cp:lastModifiedBy>Елена В. Карбовничая</cp:lastModifiedBy>
  <cp:lastPrinted>2015-04-13T05:26:15Z</cp:lastPrinted>
  <dcterms:created xsi:type="dcterms:W3CDTF">2014-04-01T10:42:26Z</dcterms:created>
  <dcterms:modified xsi:type="dcterms:W3CDTF">2015-04-13T05:27:51Z</dcterms:modified>
  <cp:category/>
  <cp:version/>
  <cp:contentType/>
  <cp:contentStatus/>
</cp:coreProperties>
</file>